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480" windowHeight="10920" activeTab="5"/>
  </bookViews>
  <sheets>
    <sheet name="PROGRAM" sheetId="1" r:id="rId1"/>
    <sheet name="ADMIN" sheetId="2" r:id="rId2"/>
    <sheet name="TOTAL" sheetId="5" r:id="rId3"/>
    <sheet name="BAR GRAPH" sheetId="6" r:id="rId4"/>
    <sheet name="FOOD STAMPS" sheetId="7" r:id="rId5"/>
    <sheet name="LEO" sheetId="8" r:id="rId6"/>
    <sheet name="Sheet3" sheetId="3" r:id="rId7"/>
  </sheets>
  <definedNames>
    <definedName name="_xlnm.Print_Area" localSheetId="1">ADMIN!$A$1:$L$43</definedName>
    <definedName name="_xlnm.Print_Area" localSheetId="4">'FOOD STAMPS'!$A$1:$K$45</definedName>
    <definedName name="_xlnm.Print_Area" localSheetId="5">LEO!$A$1:$L$50</definedName>
    <definedName name="_xlnm.Print_Area" localSheetId="0">PROGRAM!$A$1:$L$120</definedName>
  </definedNames>
  <calcPr calcId="125725"/>
</workbook>
</file>

<file path=xl/calcChain.xml><?xml version="1.0" encoding="utf-8"?>
<calcChain xmlns="http://schemas.openxmlformats.org/spreadsheetml/2006/main">
  <c r="K16" i="8"/>
  <c r="K14"/>
  <c r="K12"/>
  <c r="K10"/>
  <c r="F14" i="6"/>
  <c r="E12"/>
  <c r="E11"/>
  <c r="E10"/>
  <c r="E9"/>
  <c r="G16" i="8"/>
  <c r="G14"/>
  <c r="G12"/>
  <c r="G10"/>
  <c r="G24" i="7"/>
  <c r="G23"/>
  <c r="G22"/>
  <c r="G21"/>
  <c r="G20"/>
  <c r="G19"/>
  <c r="G18"/>
  <c r="G17"/>
  <c r="G16"/>
  <c r="F25"/>
  <c r="E25"/>
  <c r="G13"/>
  <c r="I41"/>
  <c r="J35" i="2"/>
  <c r="H41" i="7"/>
  <c r="G41"/>
  <c r="K38"/>
  <c r="J41"/>
  <c r="F41"/>
  <c r="E41"/>
  <c r="D41"/>
  <c r="K40"/>
  <c r="K39"/>
  <c r="K37"/>
  <c r="K36"/>
  <c r="K35"/>
  <c r="K34"/>
  <c r="K33"/>
  <c r="K32"/>
  <c r="C41"/>
  <c r="B41"/>
  <c r="I34" i="1"/>
  <c r="K95"/>
  <c r="I95"/>
  <c r="I113"/>
  <c r="I112"/>
  <c r="I111"/>
  <c r="I110"/>
  <c r="I109"/>
  <c r="I108"/>
  <c r="I107"/>
  <c r="I106"/>
  <c r="I76"/>
  <c r="I75"/>
  <c r="I74"/>
  <c r="I73"/>
  <c r="I72"/>
  <c r="I71"/>
  <c r="I70"/>
  <c r="I35"/>
  <c r="I33"/>
  <c r="I32"/>
  <c r="I31"/>
  <c r="I30"/>
  <c r="I29"/>
  <c r="J114"/>
  <c r="H114"/>
  <c r="I69"/>
  <c r="J77"/>
  <c r="H77"/>
  <c r="I28"/>
  <c r="J36"/>
  <c r="H36"/>
  <c r="G18" i="5"/>
  <c r="G16"/>
  <c r="G14"/>
  <c r="G12"/>
  <c r="I27" i="2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102" i="1"/>
  <c r="I101"/>
  <c r="I100"/>
  <c r="I99"/>
  <c r="I98"/>
  <c r="I97"/>
  <c r="I96"/>
  <c r="I94"/>
  <c r="I93"/>
  <c r="I92"/>
  <c r="I91"/>
  <c r="I90"/>
  <c r="I89"/>
  <c r="I63"/>
  <c r="I62"/>
  <c r="I61"/>
  <c r="I60"/>
  <c r="I59"/>
  <c r="I58"/>
  <c r="I57"/>
  <c r="I56"/>
  <c r="I55"/>
  <c r="I54"/>
  <c r="I53"/>
  <c r="I52"/>
  <c r="I51"/>
  <c r="I50"/>
  <c r="I49"/>
  <c r="I48"/>
  <c r="I24"/>
  <c r="I23"/>
  <c r="I22"/>
  <c r="I21"/>
  <c r="I20"/>
  <c r="I19"/>
  <c r="I18"/>
  <c r="I17"/>
  <c r="I16"/>
  <c r="I15"/>
  <c r="I14"/>
  <c r="I13"/>
  <c r="I12"/>
  <c r="I11"/>
  <c r="I10"/>
  <c r="I9"/>
  <c r="K56"/>
  <c r="K17"/>
  <c r="K89"/>
  <c r="K48"/>
  <c r="K10"/>
  <c r="K9" i="2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G28"/>
  <c r="H28"/>
  <c r="J28"/>
  <c r="C14" i="6"/>
  <c r="D14"/>
  <c r="C18" i="8"/>
  <c r="E18"/>
  <c r="I18"/>
  <c r="K18"/>
  <c r="K9" i="1"/>
  <c r="K11"/>
  <c r="K12"/>
  <c r="K13"/>
  <c r="K14"/>
  <c r="K15"/>
  <c r="K16"/>
  <c r="K18"/>
  <c r="K19"/>
  <c r="K20"/>
  <c r="K21"/>
  <c r="K22"/>
  <c r="K23"/>
  <c r="K24"/>
  <c r="G25"/>
  <c r="H25"/>
  <c r="J25"/>
  <c r="K49"/>
  <c r="K50"/>
  <c r="K51"/>
  <c r="K52"/>
  <c r="K53"/>
  <c r="K54"/>
  <c r="K55"/>
  <c r="K57"/>
  <c r="K58"/>
  <c r="K59"/>
  <c r="K60"/>
  <c r="K61"/>
  <c r="K62"/>
  <c r="K63"/>
  <c r="G64"/>
  <c r="H64"/>
  <c r="J64"/>
  <c r="K90"/>
  <c r="K91"/>
  <c r="K92"/>
  <c r="K93"/>
  <c r="K94"/>
  <c r="K96"/>
  <c r="K97"/>
  <c r="K98"/>
  <c r="K99"/>
  <c r="K100"/>
  <c r="K101"/>
  <c r="K102"/>
  <c r="G103"/>
  <c r="H103"/>
  <c r="J103"/>
  <c r="J12" i="5"/>
  <c r="J14"/>
  <c r="J16"/>
  <c r="J18"/>
  <c r="J20"/>
  <c r="J22"/>
  <c r="J24"/>
  <c r="J26"/>
  <c r="E29"/>
  <c r="F29"/>
  <c r="H29"/>
  <c r="E14" i="6"/>
  <c r="G25" i="7"/>
  <c r="G28"/>
  <c r="G29" i="5"/>
  <c r="K41" i="7"/>
  <c r="G18" i="8"/>
  <c r="J29" i="5"/>
  <c r="I103" i="1"/>
  <c r="I64"/>
  <c r="I77"/>
  <c r="I36"/>
  <c r="I114"/>
  <c r="I25"/>
  <c r="K103"/>
  <c r="K64"/>
  <c r="K25"/>
  <c r="K28" i="2"/>
  <c r="I28"/>
</calcChain>
</file>

<file path=xl/sharedStrings.xml><?xml version="1.0" encoding="utf-8"?>
<sst xmlns="http://schemas.openxmlformats.org/spreadsheetml/2006/main" count="332" uniqueCount="194">
  <si>
    <t>ANALYSIS OF BUDGETED EXPENSES</t>
  </si>
  <si>
    <t>Adult</t>
  </si>
  <si>
    <t>Dislocated Worker</t>
  </si>
  <si>
    <t>Youth</t>
  </si>
  <si>
    <t>EXPENDITURES</t>
  </si>
  <si>
    <t>REGION VI WORKFORCE INVESTMENT BOARD, INC.</t>
  </si>
  <si>
    <t>PROGRAM SUMMARY</t>
  </si>
  <si>
    <t>ADULT PROGRAM</t>
  </si>
  <si>
    <t>OJT Adult</t>
  </si>
  <si>
    <t>Case Management Adult</t>
  </si>
  <si>
    <t>Payroll</t>
  </si>
  <si>
    <t>Payroll Adult</t>
  </si>
  <si>
    <t>Customized Training Adult</t>
  </si>
  <si>
    <t>ITA Contracts Adult</t>
  </si>
  <si>
    <t>One Stop Business Services</t>
  </si>
  <si>
    <t>One Stop Greeters Clarksburg</t>
  </si>
  <si>
    <t>One Stop Greeters Elkins</t>
  </si>
  <si>
    <t>One Stop Greeters Fairmont</t>
  </si>
  <si>
    <t>One Stop Greeters Morgantown</t>
  </si>
  <si>
    <t>MACC Adult</t>
  </si>
  <si>
    <t>One Stop - Other</t>
  </si>
  <si>
    <t>Miscellaneous</t>
  </si>
  <si>
    <t>TOTAL ADULT</t>
  </si>
  <si>
    <t>BUDGET</t>
  </si>
  <si>
    <t>REMAINING</t>
  </si>
  <si>
    <t>DISLOCATED WORKER</t>
  </si>
  <si>
    <t>OJT DW</t>
  </si>
  <si>
    <t>Case Management DW</t>
  </si>
  <si>
    <t>Payroll DW</t>
  </si>
  <si>
    <t>Customized Training DW</t>
  </si>
  <si>
    <t>Rapid Response DW</t>
  </si>
  <si>
    <t>ITA Contracts DW</t>
  </si>
  <si>
    <t>MACC DW</t>
  </si>
  <si>
    <t>TOTAL DISLOCATED WORKER</t>
  </si>
  <si>
    <t>YOUTH</t>
  </si>
  <si>
    <t>Case Management Youth</t>
  </si>
  <si>
    <t>Payroll Youth</t>
  </si>
  <si>
    <t>Inschool Youth Training Contract</t>
  </si>
  <si>
    <t>Out of School Youth Training Contract</t>
  </si>
  <si>
    <t>MACC Youth</t>
  </si>
  <si>
    <t>TOTAL</t>
  </si>
  <si>
    <t>TOTAL YOUTH</t>
  </si>
  <si>
    <t xml:space="preserve"> </t>
  </si>
  <si>
    <t>ADMINISTRATION</t>
  </si>
  <si>
    <t>Advertising</t>
  </si>
  <si>
    <t>Web Hosting</t>
  </si>
  <si>
    <t>Equipment Purchase</t>
  </si>
  <si>
    <t>Dues and Subscriptions</t>
  </si>
  <si>
    <t>Equipment Rental</t>
  </si>
  <si>
    <t>Insurance</t>
  </si>
  <si>
    <t>Prinitng and Reproduction</t>
  </si>
  <si>
    <t>Postage and Delivery</t>
  </si>
  <si>
    <t>Licenses and Permits</t>
  </si>
  <si>
    <t>Legal Fees</t>
  </si>
  <si>
    <t>Audit Fees</t>
  </si>
  <si>
    <t>Accounting Services</t>
  </si>
  <si>
    <t>Rent</t>
  </si>
  <si>
    <t>Repairs and Maintenance</t>
  </si>
  <si>
    <t>Telephone</t>
  </si>
  <si>
    <t>Travel and Conferences</t>
  </si>
  <si>
    <t>Office Supplies</t>
  </si>
  <si>
    <t>SUMMARY OF EXPENSES</t>
  </si>
  <si>
    <t>Administration</t>
  </si>
  <si>
    <t>Adult Program</t>
  </si>
  <si>
    <t>Dislocated Worker Program</t>
  </si>
  <si>
    <t>Youth Program</t>
  </si>
  <si>
    <t>TOTAL EXPENSES</t>
  </si>
  <si>
    <t>TO DATE</t>
  </si>
  <si>
    <t>Consulting Fees</t>
  </si>
  <si>
    <t>To Date</t>
  </si>
  <si>
    <t>ANNUAL</t>
  </si>
  <si>
    <t>FOOD STAMP PROGRAM</t>
  </si>
  <si>
    <t>REGION VI WORKFORCE INVESTMENT BOARD</t>
  </si>
  <si>
    <t>REVENUES:</t>
  </si>
  <si>
    <t>EXPENSES:</t>
  </si>
  <si>
    <t>Salaries - Admin</t>
  </si>
  <si>
    <t>Fringes - Admin</t>
  </si>
  <si>
    <t>Surplus</t>
  </si>
  <si>
    <t>REPORT FOR LEO BOARD</t>
  </si>
  <si>
    <t>Administrative</t>
  </si>
  <si>
    <t>Actual</t>
  </si>
  <si>
    <t>Budget</t>
  </si>
  <si>
    <t>(Over) Under</t>
  </si>
  <si>
    <t>Annual</t>
  </si>
  <si>
    <t>% Of Budget</t>
  </si>
  <si>
    <t>Expended</t>
  </si>
  <si>
    <t>DO NOT PRINT - INFO FOR GRAPH ONLY</t>
  </si>
  <si>
    <t>YEAR</t>
  </si>
  <si>
    <t>PRIOR</t>
  </si>
  <si>
    <t>YEAR TO</t>
  </si>
  <si>
    <t>DATE</t>
  </si>
  <si>
    <t>CURRENT</t>
  </si>
  <si>
    <t>PERIOD</t>
  </si>
  <si>
    <t xml:space="preserve">PRIOR </t>
  </si>
  <si>
    <t xml:space="preserve">YEAR </t>
  </si>
  <si>
    <t>Admin Allocation</t>
  </si>
  <si>
    <t>Workkeys</t>
  </si>
  <si>
    <t>Postage</t>
  </si>
  <si>
    <t>Repairs</t>
  </si>
  <si>
    <t>ADMIN ALLOCATION</t>
  </si>
  <si>
    <t>Travel</t>
  </si>
  <si>
    <t>ADULT ADMIN</t>
  </si>
  <si>
    <t>DISLOCATED ADMN</t>
  </si>
  <si>
    <t>YOUTH ADMIN</t>
  </si>
  <si>
    <t>Supplies</t>
  </si>
  <si>
    <t>Conference</t>
  </si>
  <si>
    <t>Contractual</t>
  </si>
  <si>
    <t>Bikisi</t>
  </si>
  <si>
    <t>Operating Expense Allocation</t>
  </si>
  <si>
    <t>6160D</t>
  </si>
  <si>
    <t>6150A</t>
  </si>
  <si>
    <t>6161RR</t>
  </si>
  <si>
    <t>6180Y</t>
  </si>
  <si>
    <t>6510D</t>
  </si>
  <si>
    <t>6510A</t>
  </si>
  <si>
    <t>Youth Training - Misc</t>
  </si>
  <si>
    <t>6550A</t>
  </si>
  <si>
    <t>6550D</t>
  </si>
  <si>
    <t>6772CA</t>
  </si>
  <si>
    <t>6772OA</t>
  </si>
  <si>
    <t>6772CD</t>
  </si>
  <si>
    <t>6772OD</t>
  </si>
  <si>
    <t>6772CY</t>
  </si>
  <si>
    <t>6772OY</t>
  </si>
  <si>
    <t>6610RR is included with 6161RR</t>
  </si>
  <si>
    <t>Training</t>
  </si>
  <si>
    <t>9610</t>
  </si>
  <si>
    <t>9611</t>
  </si>
  <si>
    <t>9612</t>
  </si>
  <si>
    <t>9613</t>
  </si>
  <si>
    <t>9614</t>
  </si>
  <si>
    <t>9615</t>
  </si>
  <si>
    <t>9616</t>
  </si>
  <si>
    <t>9619</t>
  </si>
  <si>
    <t>9620</t>
  </si>
  <si>
    <t>6520A</t>
  </si>
  <si>
    <t>6772EA</t>
  </si>
  <si>
    <t>6772FA</t>
  </si>
  <si>
    <t>6772MA</t>
  </si>
  <si>
    <t>5050A</t>
  </si>
  <si>
    <t>5080A</t>
  </si>
  <si>
    <t>5120A</t>
  </si>
  <si>
    <t>5130A</t>
  </si>
  <si>
    <t>5140A</t>
  </si>
  <si>
    <t>5152A</t>
  </si>
  <si>
    <t>5153A</t>
  </si>
  <si>
    <t>5160A</t>
  </si>
  <si>
    <t xml:space="preserve">Conferences </t>
  </si>
  <si>
    <t xml:space="preserve">Travel </t>
  </si>
  <si>
    <t>6520D</t>
  </si>
  <si>
    <t>6772ED</t>
  </si>
  <si>
    <t>6772FD</t>
  </si>
  <si>
    <t>6772MD</t>
  </si>
  <si>
    <t>5050D</t>
  </si>
  <si>
    <t>5080D</t>
  </si>
  <si>
    <t>5120D</t>
  </si>
  <si>
    <t>5130D</t>
  </si>
  <si>
    <t>5140D</t>
  </si>
  <si>
    <t>5152D</t>
  </si>
  <si>
    <t>5153D</t>
  </si>
  <si>
    <t>5160D</t>
  </si>
  <si>
    <t>6520Y</t>
  </si>
  <si>
    <t>6772EY</t>
  </si>
  <si>
    <t>6772FY</t>
  </si>
  <si>
    <t>6772MY</t>
  </si>
  <si>
    <t>5050Y</t>
  </si>
  <si>
    <t>5080Y</t>
  </si>
  <si>
    <t>5120Y</t>
  </si>
  <si>
    <t>5130Y</t>
  </si>
  <si>
    <t>5140Y</t>
  </si>
  <si>
    <t>5152Y</t>
  </si>
  <si>
    <t>5153Y</t>
  </si>
  <si>
    <t>5160Y</t>
  </si>
  <si>
    <t>Travel and Conferences include:</t>
  </si>
  <si>
    <t>5151 - Board</t>
  </si>
  <si>
    <t>5152 - Conference</t>
  </si>
  <si>
    <t>5153 - Travel</t>
  </si>
  <si>
    <t>Equip Rnt</t>
  </si>
  <si>
    <t>Offc Supp</t>
  </si>
  <si>
    <t>Acctng</t>
  </si>
  <si>
    <t>6540A</t>
  </si>
  <si>
    <t>As of 8/8/12</t>
  </si>
  <si>
    <t>PERIOD JULY 1, 2012 THROUGH JUNE 30, 2013</t>
  </si>
  <si>
    <t>PERIOD OCTOBER 1, 2011 THROUGH SEPTEMBER 30, 2012</t>
  </si>
  <si>
    <t>6/30/12</t>
  </si>
  <si>
    <t>YTD 6/12</t>
  </si>
  <si>
    <t>July</t>
  </si>
  <si>
    <t>Aug</t>
  </si>
  <si>
    <t>Sept</t>
  </si>
  <si>
    <t>AUGUST 2012</t>
  </si>
  <si>
    <t>As of 9/10/12</t>
  </si>
  <si>
    <t>As of 9.10.12</t>
  </si>
  <si>
    <t>8/31/12</t>
  </si>
  <si>
    <t>OBLIGATIONS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</si>
</sst>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0"/>
      <name val="Arial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Continuous"/>
    </xf>
    <xf numFmtId="17" fontId="2" fillId="0" borderId="0" xfId="0" quotePrefix="1" applyNumberFormat="1" applyFont="1" applyAlignment="1">
      <alignment horizontal="centerContinuous"/>
    </xf>
    <xf numFmtId="39" fontId="0" fillId="0" borderId="0" xfId="0" applyNumberFormat="1"/>
    <xf numFmtId="39" fontId="2" fillId="0" borderId="0" xfId="0" applyNumberFormat="1" applyFont="1" applyAlignment="1">
      <alignment horizontal="centerContinuous"/>
    </xf>
    <xf numFmtId="39" fontId="2" fillId="0" borderId="0" xfId="0" applyNumberFormat="1" applyFont="1" applyAlignment="1">
      <alignment horizontal="center"/>
    </xf>
    <xf numFmtId="39" fontId="0" fillId="0" borderId="1" xfId="0" applyNumberFormat="1" applyBorder="1"/>
    <xf numFmtId="4" fontId="2" fillId="0" borderId="0" xfId="0" applyNumberFormat="1" applyFont="1" applyAlignment="1">
      <alignment horizontal="centerContinuous"/>
    </xf>
    <xf numFmtId="39" fontId="0" fillId="0" borderId="2" xfId="0" applyNumberFormat="1" applyBorder="1"/>
    <xf numFmtId="43" fontId="4" fillId="0" borderId="0" xfId="1" applyFont="1"/>
    <xf numFmtId="43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Continuous"/>
    </xf>
    <xf numFmtId="37" fontId="0" fillId="0" borderId="0" xfId="0" applyNumberFormat="1" applyAlignment="1">
      <alignment horizontal="centerContinuous"/>
    </xf>
    <xf numFmtId="37" fontId="0" fillId="0" borderId="0" xfId="0" applyNumberFormat="1"/>
    <xf numFmtId="37" fontId="2" fillId="0" borderId="0" xfId="0" applyNumberFormat="1" applyFont="1" applyAlignment="1">
      <alignment horizontal="center"/>
    </xf>
    <xf numFmtId="37" fontId="2" fillId="0" borderId="1" xfId="0" applyNumberFormat="1" applyFont="1" applyBorder="1" applyAlignment="1">
      <alignment horizontal="center"/>
    </xf>
    <xf numFmtId="37" fontId="0" fillId="0" borderId="1" xfId="0" applyNumberFormat="1" applyBorder="1"/>
    <xf numFmtId="37" fontId="0" fillId="0" borderId="2" xfId="0" applyNumberFormat="1" applyBorder="1"/>
    <xf numFmtId="9" fontId="0" fillId="0" borderId="0" xfId="2" applyFont="1"/>
    <xf numFmtId="9" fontId="0" fillId="0" borderId="2" xfId="2" applyFont="1" applyBorder="1"/>
    <xf numFmtId="37" fontId="0" fillId="2" borderId="3" xfId="0" applyNumberFormat="1" applyFill="1" applyBorder="1"/>
    <xf numFmtId="37" fontId="0" fillId="2" borderId="4" xfId="0" applyNumberFormat="1" applyFill="1" applyBorder="1"/>
    <xf numFmtId="37" fontId="0" fillId="2" borderId="5" xfId="0" applyNumberFormat="1" applyFill="1" applyBorder="1"/>
    <xf numFmtId="37" fontId="0" fillId="2" borderId="6" xfId="0" applyNumberFormat="1" applyFill="1" applyBorder="1"/>
    <xf numFmtId="37" fontId="0" fillId="2" borderId="0" xfId="0" applyNumberFormat="1" applyFill="1" applyBorder="1"/>
    <xf numFmtId="37" fontId="0" fillId="2" borderId="7" xfId="0" applyNumberFormat="1" applyFill="1" applyBorder="1"/>
    <xf numFmtId="37" fontId="2" fillId="2" borderId="0" xfId="0" applyNumberFormat="1" applyFont="1" applyFill="1" applyBorder="1" applyAlignment="1">
      <alignment horizontal="center"/>
    </xf>
    <xf numFmtId="37" fontId="2" fillId="2" borderId="1" xfId="0" applyNumberFormat="1" applyFont="1" applyFill="1" applyBorder="1" applyAlignment="1">
      <alignment horizontal="center"/>
    </xf>
    <xf numFmtId="37" fontId="0" fillId="2" borderId="1" xfId="0" applyNumberFormat="1" applyFill="1" applyBorder="1"/>
    <xf numFmtId="37" fontId="0" fillId="2" borderId="8" xfId="0" applyNumberFormat="1" applyFill="1" applyBorder="1"/>
    <xf numFmtId="37" fontId="0" fillId="2" borderId="9" xfId="0" applyNumberFormat="1" applyFill="1" applyBorder="1"/>
    <xf numFmtId="0" fontId="5" fillId="0" borderId="0" xfId="0" applyFont="1"/>
    <xf numFmtId="4" fontId="5" fillId="0" borderId="0" xfId="0" applyNumberFormat="1" applyFont="1" applyAlignment="1">
      <alignment horizontal="left"/>
    </xf>
    <xf numFmtId="39" fontId="0" fillId="0" borderId="0" xfId="0" applyNumberFormat="1" applyBorder="1"/>
    <xf numFmtId="39" fontId="0" fillId="2" borderId="0" xfId="0" applyNumberFormat="1" applyFill="1"/>
    <xf numFmtId="39" fontId="0" fillId="2" borderId="10" xfId="0" applyNumberFormat="1" applyFill="1" applyBorder="1"/>
    <xf numFmtId="39" fontId="0" fillId="2" borderId="2" xfId="0" applyNumberFormat="1" applyFill="1" applyBorder="1"/>
    <xf numFmtId="0" fontId="0" fillId="2" borderId="0" xfId="0" applyFill="1"/>
    <xf numFmtId="39" fontId="4" fillId="2" borderId="0" xfId="0" applyNumberFormat="1" applyFont="1" applyFill="1" applyAlignment="1"/>
    <xf numFmtId="39" fontId="4" fillId="2" borderId="1" xfId="0" applyNumberFormat="1" applyFont="1" applyFill="1" applyBorder="1" applyAlignment="1"/>
    <xf numFmtId="39" fontId="0" fillId="2" borderId="1" xfId="0" applyNumberFormat="1" applyFill="1" applyBorder="1"/>
    <xf numFmtId="39" fontId="5" fillId="0" borderId="0" xfId="0" applyNumberFormat="1" applyFont="1"/>
    <xf numFmtId="39" fontId="0" fillId="0" borderId="0" xfId="0" applyNumberFormat="1" applyBorder="1" applyAlignment="1">
      <alignment horizontal="right"/>
    </xf>
    <xf numFmtId="17" fontId="2" fillId="0" borderId="0" xfId="0" applyNumberFormat="1" applyFont="1" applyAlignment="1">
      <alignment horizontal="centerContinuous"/>
    </xf>
    <xf numFmtId="4" fontId="2" fillId="0" borderId="0" xfId="0" quotePrefix="1" applyNumberFormat="1" applyFont="1" applyAlignment="1">
      <alignment horizontal="centerContinuous"/>
    </xf>
    <xf numFmtId="0" fontId="4" fillId="0" borderId="0" xfId="0" applyFont="1"/>
    <xf numFmtId="39" fontId="4" fillId="0" borderId="0" xfId="0" applyNumberFormat="1" applyFont="1"/>
    <xf numFmtId="14" fontId="4" fillId="0" borderId="0" xfId="0" quotePrefix="1" applyNumberFormat="1" applyFont="1"/>
    <xf numFmtId="39" fontId="0" fillId="0" borderId="10" xfId="0" applyNumberFormat="1" applyBorder="1"/>
    <xf numFmtId="39" fontId="0" fillId="0" borderId="0" xfId="0" applyNumberFormat="1" applyFill="1" applyBorder="1"/>
    <xf numFmtId="39" fontId="0" fillId="3" borderId="10" xfId="0" applyNumberFormat="1" applyFill="1" applyBorder="1"/>
    <xf numFmtId="39" fontId="4" fillId="0" borderId="0" xfId="0" quotePrefix="1" applyNumberFormat="1" applyFont="1" applyAlignment="1">
      <alignment horizontal="right"/>
    </xf>
    <xf numFmtId="39" fontId="0" fillId="0" borderId="0" xfId="0" quotePrefix="1" applyNumberFormat="1" applyAlignment="1">
      <alignment horizontal="right"/>
    </xf>
    <xf numFmtId="0" fontId="4" fillId="0" borderId="0" xfId="0" applyFont="1" applyAlignment="1">
      <alignment horizontal="right"/>
    </xf>
    <xf numFmtId="39" fontId="0" fillId="3" borderId="0" xfId="0" applyNumberFormat="1" applyFill="1" applyBorder="1"/>
    <xf numFmtId="39" fontId="0" fillId="0" borderId="0" xfId="0" applyNumberFormat="1" applyBorder="1" applyAlignment="1">
      <alignment horizontal="center"/>
    </xf>
    <xf numFmtId="39" fontId="4" fillId="0" borderId="0" xfId="0" applyNumberFormat="1" applyFont="1" applyBorder="1" applyAlignment="1">
      <alignment horizontal="center"/>
    </xf>
    <xf numFmtId="39" fontId="4" fillId="0" borderId="0" xfId="0" applyNumberFormat="1" applyFont="1" applyFill="1" applyBorder="1" applyAlignment="1">
      <alignment horizontal="center"/>
    </xf>
    <xf numFmtId="39" fontId="0" fillId="0" borderId="0" xfId="0" quotePrefix="1" applyNumberFormat="1"/>
    <xf numFmtId="39" fontId="0" fillId="0" borderId="11" xfId="0" applyNumberFormat="1" applyBorder="1"/>
    <xf numFmtId="4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26731629983882477"/>
          <c:y val="6.6502543034346898E-2"/>
          <c:w val="0.71753322588316115"/>
          <c:h val="0.66748848749288925"/>
        </c:manualLayout>
      </c:layout>
      <c:barChart>
        <c:barDir val="col"/>
        <c:grouping val="clustered"/>
        <c:ser>
          <c:idx val="1"/>
          <c:order val="0"/>
          <c:tx>
            <c:v>BUDGET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'BAR GRAPH'!$A$9:$A$12</c:f>
              <c:strCache>
                <c:ptCount val="4"/>
                <c:pt idx="0">
                  <c:v>Administration</c:v>
                </c:pt>
                <c:pt idx="1">
                  <c:v>Adult</c:v>
                </c:pt>
                <c:pt idx="2">
                  <c:v>Dislocated Worker</c:v>
                </c:pt>
                <c:pt idx="3">
                  <c:v>Youth</c:v>
                </c:pt>
              </c:strCache>
            </c:strRef>
          </c:cat>
          <c:val>
            <c:numRef>
              <c:f>'BAR GRAPH'!$C$9:$C$12</c:f>
              <c:numCache>
                <c:formatCode>_(* #,##0.00_);_(* \(#,##0.00\);_(* "-"??_);_(@_)</c:formatCode>
                <c:ptCount val="4"/>
                <c:pt idx="0">
                  <c:v>125708.58</c:v>
                </c:pt>
                <c:pt idx="1">
                  <c:v>126143.45</c:v>
                </c:pt>
                <c:pt idx="2">
                  <c:v>285222.02</c:v>
                </c:pt>
                <c:pt idx="3">
                  <c:v>548327.61</c:v>
                </c:pt>
              </c:numCache>
            </c:numRef>
          </c:val>
        </c:ser>
        <c:ser>
          <c:idx val="2"/>
          <c:order val="1"/>
          <c:tx>
            <c:v>EXPENDITURES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'BAR GRAPH'!$A$9:$A$12</c:f>
              <c:strCache>
                <c:ptCount val="4"/>
                <c:pt idx="0">
                  <c:v>Administration</c:v>
                </c:pt>
                <c:pt idx="1">
                  <c:v>Adult</c:v>
                </c:pt>
                <c:pt idx="2">
                  <c:v>Dislocated Worker</c:v>
                </c:pt>
                <c:pt idx="3">
                  <c:v>Youth</c:v>
                </c:pt>
              </c:strCache>
            </c:strRef>
          </c:cat>
          <c:val>
            <c:numRef>
              <c:f>'BAR GRAPH'!$D$9:$D$12</c:f>
              <c:numCache>
                <c:formatCode>_(* #,##0.00_);_(* \(#,##0.00\);_(* "-"??_);_(@_)</c:formatCode>
                <c:ptCount val="4"/>
                <c:pt idx="0">
                  <c:v>21548.91</c:v>
                </c:pt>
                <c:pt idx="1">
                  <c:v>12980.54</c:v>
                </c:pt>
                <c:pt idx="2">
                  <c:v>20860.87</c:v>
                </c:pt>
                <c:pt idx="3">
                  <c:v>29873.8</c:v>
                </c:pt>
              </c:numCache>
            </c:numRef>
          </c:val>
        </c:ser>
        <c:ser>
          <c:idx val="3"/>
          <c:order val="2"/>
          <c:tx>
            <c:v>REMAINING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'BAR GRAPH'!$A$9:$A$12</c:f>
              <c:strCache>
                <c:ptCount val="4"/>
                <c:pt idx="0">
                  <c:v>Administration</c:v>
                </c:pt>
                <c:pt idx="1">
                  <c:v>Adult</c:v>
                </c:pt>
                <c:pt idx="2">
                  <c:v>Dislocated Worker</c:v>
                </c:pt>
                <c:pt idx="3">
                  <c:v>Youth</c:v>
                </c:pt>
              </c:strCache>
            </c:strRef>
          </c:cat>
          <c:val>
            <c:numRef>
              <c:f>'BAR GRAPH'!$E$9:$E$12</c:f>
              <c:numCache>
                <c:formatCode>_(* #,##0.00_);_(* \(#,##0.00\);_(* "-"??_);_(@_)</c:formatCode>
                <c:ptCount val="4"/>
                <c:pt idx="0">
                  <c:v>104159.67</c:v>
                </c:pt>
                <c:pt idx="1">
                  <c:v>113162.91</c:v>
                </c:pt>
                <c:pt idx="2">
                  <c:v>264361.15000000002</c:v>
                </c:pt>
                <c:pt idx="3">
                  <c:v>518453.81</c:v>
                </c:pt>
              </c:numCache>
            </c:numRef>
          </c:val>
        </c:ser>
        <c:ser>
          <c:idx val="0"/>
          <c:order val="3"/>
          <c:tx>
            <c:v>OBLIGATIONS</c:v>
          </c:tx>
          <c:cat>
            <c:strRef>
              <c:f>'BAR GRAPH'!$A$9:$A$12</c:f>
              <c:strCache>
                <c:ptCount val="4"/>
                <c:pt idx="0">
                  <c:v>Administration</c:v>
                </c:pt>
                <c:pt idx="1">
                  <c:v>Adult</c:v>
                </c:pt>
                <c:pt idx="2">
                  <c:v>Dislocated Worker</c:v>
                </c:pt>
                <c:pt idx="3">
                  <c:v>Youth</c:v>
                </c:pt>
              </c:strCache>
            </c:strRef>
          </c:cat>
          <c:val>
            <c:numRef>
              <c:f>'BAR GRAPH'!$F$9:$F$12</c:f>
              <c:numCache>
                <c:formatCode>General</c:formatCode>
                <c:ptCount val="4"/>
                <c:pt idx="0" formatCode="#,##0.00">
                  <c:v>60864.31</c:v>
                </c:pt>
                <c:pt idx="1">
                  <c:v>217605.54</c:v>
                </c:pt>
                <c:pt idx="2" formatCode="#,##0.00">
                  <c:v>305764.21999999997</c:v>
                </c:pt>
                <c:pt idx="3">
                  <c:v>369686.9</c:v>
                </c:pt>
              </c:numCache>
            </c:numRef>
          </c:val>
        </c:ser>
        <c:axId val="76117504"/>
        <c:axId val="76119040"/>
      </c:barChart>
      <c:catAx>
        <c:axId val="761175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119040"/>
        <c:crosses val="autoZero"/>
        <c:auto val="1"/>
        <c:lblAlgn val="ctr"/>
        <c:lblOffset val="100"/>
        <c:tickMarkSkip val="1"/>
      </c:catAx>
      <c:valAx>
        <c:axId val="76119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0_);_(* \(#,##0.0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117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&amp;CREGION VI WORKFORCE INVESTMENT BOARD, INC.
ANALYSIS OF BUDGETED EXPENSES
PERIOD JULY 1, 2012 THROUGH AUGUST 31, 2012</c:oddHeader>
    </c:headerFooter>
    <c:pageMargins b="1" l="0.75" r="0.75" t="1" header="0.5" footer="0.5"/>
    <c:pageSetup paperSize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 MONTHS</a:t>
            </a:r>
            <a:r>
              <a:rPr lang="en-US" baseline="0"/>
              <a:t> END</a:t>
            </a:r>
            <a:r>
              <a:rPr lang="en-US"/>
              <a:t>ED AUGUST 2012
</a:t>
            </a:r>
          </a:p>
        </c:rich>
      </c:tx>
      <c:layout>
        <c:manualLayout>
          <c:xMode val="edge"/>
          <c:yMode val="edge"/>
          <c:x val="0.35541221361703501"/>
          <c:y val="3.20196784447170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1155668368062108"/>
          <c:y val="0.18580276862339257"/>
          <c:w val="0.61888223882689153"/>
          <c:h val="0.70747977283522556"/>
        </c:manualLayout>
      </c:layout>
      <c:barChart>
        <c:barDir val="bar"/>
        <c:grouping val="clustered"/>
        <c:ser>
          <c:idx val="0"/>
          <c:order val="0"/>
          <c:tx>
            <c:strRef>
              <c:f>LEO!$Q$7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LEO!$O$8:$P$18</c:f>
              <c:strCache>
                <c:ptCount val="9"/>
                <c:pt idx="2">
                  <c:v>Adult</c:v>
                </c:pt>
                <c:pt idx="4">
                  <c:v>Dislocated Worker</c:v>
                </c:pt>
                <c:pt idx="6">
                  <c:v>Youth</c:v>
                </c:pt>
                <c:pt idx="8">
                  <c:v>Administrative</c:v>
                </c:pt>
              </c:strCache>
            </c:strRef>
          </c:cat>
          <c:val>
            <c:numRef>
              <c:f>LEO!$Q$8:$Q$18</c:f>
              <c:numCache>
                <c:formatCode>#,##0_);\(#,##0\)</c:formatCode>
                <c:ptCount val="11"/>
                <c:pt idx="0">
                  <c:v>0</c:v>
                </c:pt>
                <c:pt idx="2">
                  <c:v>12981</c:v>
                </c:pt>
                <c:pt idx="4">
                  <c:v>20861</c:v>
                </c:pt>
                <c:pt idx="6">
                  <c:v>29874</c:v>
                </c:pt>
                <c:pt idx="8">
                  <c:v>21549</c:v>
                </c:pt>
              </c:numCache>
            </c:numRef>
          </c:val>
        </c:ser>
        <c:ser>
          <c:idx val="1"/>
          <c:order val="1"/>
          <c:tx>
            <c:strRef>
              <c:f>LEO!$R$7</c:f>
              <c:strCache>
                <c:ptCount val="1"/>
                <c:pt idx="0">
                  <c:v>Annual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LEO!$O$8:$P$18</c:f>
              <c:strCache>
                <c:ptCount val="9"/>
                <c:pt idx="2">
                  <c:v>Adult</c:v>
                </c:pt>
                <c:pt idx="4">
                  <c:v>Dislocated Worker</c:v>
                </c:pt>
                <c:pt idx="6">
                  <c:v>Youth</c:v>
                </c:pt>
                <c:pt idx="8">
                  <c:v>Administrative</c:v>
                </c:pt>
              </c:strCache>
            </c:strRef>
          </c:cat>
          <c:val>
            <c:numRef>
              <c:f>LEO!$R$8:$R$18</c:f>
              <c:numCache>
                <c:formatCode>#,##0_);\(#,##0\)</c:formatCode>
                <c:ptCount val="11"/>
                <c:pt idx="0">
                  <c:v>0</c:v>
                </c:pt>
                <c:pt idx="2">
                  <c:v>126143</c:v>
                </c:pt>
                <c:pt idx="4">
                  <c:v>285222</c:v>
                </c:pt>
                <c:pt idx="6">
                  <c:v>548328</c:v>
                </c:pt>
                <c:pt idx="8">
                  <c:v>125709</c:v>
                </c:pt>
              </c:numCache>
            </c:numRef>
          </c:val>
        </c:ser>
        <c:axId val="76507392"/>
        <c:axId val="76517376"/>
      </c:barChart>
      <c:catAx>
        <c:axId val="7650739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17376"/>
        <c:crosses val="autoZero"/>
        <c:auto val="1"/>
        <c:lblAlgn val="ctr"/>
        <c:lblOffset val="100"/>
        <c:tickLblSkip val="1"/>
        <c:tickMarkSkip val="1"/>
      </c:catAx>
      <c:valAx>
        <c:axId val="7651737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07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014609796712341"/>
          <c:y val="0.48275920128637007"/>
          <c:w val="9.5315099419347155E-2"/>
          <c:h val="0.103448400275650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19</xdr:row>
      <xdr:rowOff>0</xdr:rowOff>
    </xdr:from>
    <xdr:to>
      <xdr:col>12</xdr:col>
      <xdr:colOff>85725</xdr:colOff>
      <xdr:row>42</xdr:row>
      <xdr:rowOff>142875</xdr:rowOff>
    </xdr:to>
    <xdr:graphicFrame macro="">
      <xdr:nvGraphicFramePr>
        <xdr:cNvPr id="24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25</xdr:row>
      <xdr:rowOff>66675</xdr:rowOff>
    </xdr:from>
    <xdr:to>
      <xdr:col>12</xdr:col>
      <xdr:colOff>19050</xdr:colOff>
      <xdr:row>49</xdr:row>
      <xdr:rowOff>47625</xdr:rowOff>
    </xdr:to>
    <xdr:graphicFrame macro="">
      <xdr:nvGraphicFramePr>
        <xdr:cNvPr id="34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9"/>
  <sheetViews>
    <sheetView topLeftCell="A47" zoomScaleNormal="100" workbookViewId="0">
      <selection activeCell="J54" sqref="J54"/>
    </sheetView>
  </sheetViews>
  <sheetFormatPr defaultRowHeight="12.75"/>
  <cols>
    <col min="1" max="1" width="8.5703125" customWidth="1"/>
    <col min="5" max="5" width="3.5703125" customWidth="1"/>
    <col min="6" max="6" width="2.42578125" customWidth="1"/>
    <col min="7" max="11" width="11.7109375" style="6" customWidth="1"/>
    <col min="12" max="12" width="2.5703125" customWidth="1"/>
    <col min="13" max="13" width="1.42578125" hidden="1" customWidth="1"/>
  </cols>
  <sheetData>
    <row r="1" spans="1:11">
      <c r="A1" s="4" t="s">
        <v>5</v>
      </c>
      <c r="B1" s="4"/>
      <c r="C1" s="4"/>
      <c r="D1" s="4"/>
      <c r="E1" s="4"/>
      <c r="F1" s="4"/>
      <c r="G1" s="7"/>
      <c r="H1" s="7"/>
      <c r="I1" s="7"/>
      <c r="J1" s="7"/>
      <c r="K1" s="7"/>
    </row>
    <row r="2" spans="1:11">
      <c r="A2" s="4" t="s">
        <v>6</v>
      </c>
      <c r="B2" s="4"/>
      <c r="C2" s="4"/>
      <c r="D2" s="4"/>
      <c r="E2" s="4"/>
      <c r="F2" s="4"/>
      <c r="G2" s="7"/>
      <c r="H2" s="7"/>
      <c r="I2" s="7"/>
      <c r="J2" s="7"/>
      <c r="K2" s="7"/>
    </row>
    <row r="3" spans="1:11">
      <c r="A3" s="5" t="s">
        <v>189</v>
      </c>
      <c r="B3" s="4"/>
      <c r="C3" s="4"/>
      <c r="D3" s="4"/>
      <c r="E3" s="4"/>
      <c r="F3" s="4"/>
      <c r="G3" s="7"/>
      <c r="H3" s="7"/>
      <c r="I3" s="7"/>
      <c r="J3" s="7"/>
      <c r="K3" s="7"/>
    </row>
    <row r="5" spans="1:11">
      <c r="A5" s="36" t="s">
        <v>42</v>
      </c>
    </row>
    <row r="6" spans="1:11">
      <c r="A6" s="36" t="s">
        <v>190</v>
      </c>
      <c r="H6" s="8" t="s">
        <v>88</v>
      </c>
    </row>
    <row r="7" spans="1:11">
      <c r="G7" s="8" t="s">
        <v>70</v>
      </c>
      <c r="H7" s="8" t="s">
        <v>87</v>
      </c>
      <c r="I7" s="8" t="s">
        <v>91</v>
      </c>
      <c r="J7" s="8" t="s">
        <v>87</v>
      </c>
    </row>
    <row r="8" spans="1:11">
      <c r="A8" s="3" t="s">
        <v>7</v>
      </c>
      <c r="G8" s="8" t="s">
        <v>23</v>
      </c>
      <c r="H8" s="8" t="s">
        <v>67</v>
      </c>
      <c r="I8" s="8" t="s">
        <v>92</v>
      </c>
      <c r="J8" s="8" t="s">
        <v>67</v>
      </c>
      <c r="K8" s="8" t="s">
        <v>24</v>
      </c>
    </row>
    <row r="9" spans="1:11">
      <c r="A9" s="1" t="s">
        <v>42</v>
      </c>
      <c r="B9" t="s">
        <v>42</v>
      </c>
      <c r="I9" s="39">
        <f>J9-H9</f>
        <v>0</v>
      </c>
      <c r="K9" s="39">
        <f t="shared" ref="K9:K24" si="0">G9-J9</f>
        <v>0</v>
      </c>
    </row>
    <row r="10" spans="1:11">
      <c r="A10" s="1"/>
      <c r="B10" s="50" t="s">
        <v>108</v>
      </c>
      <c r="G10" s="6">
        <v>4922.66</v>
      </c>
      <c r="H10" s="6">
        <v>730.41</v>
      </c>
      <c r="I10" s="39">
        <f t="shared" ref="I10:I24" si="1">J10-H10</f>
        <v>608.57000000000005</v>
      </c>
      <c r="J10" s="6">
        <v>1338.98</v>
      </c>
      <c r="K10" s="39">
        <f t="shared" si="0"/>
        <v>3583.68</v>
      </c>
    </row>
    <row r="11" spans="1:11">
      <c r="A11" s="58" t="s">
        <v>114</v>
      </c>
      <c r="B11" t="s">
        <v>8</v>
      </c>
      <c r="G11" s="6">
        <v>0</v>
      </c>
      <c r="I11" s="39">
        <f t="shared" si="1"/>
        <v>0</v>
      </c>
      <c r="K11" s="39">
        <f t="shared" si="0"/>
        <v>0</v>
      </c>
    </row>
    <row r="12" spans="1:11">
      <c r="A12" s="1" t="s">
        <v>135</v>
      </c>
      <c r="B12" t="s">
        <v>9</v>
      </c>
      <c r="G12" s="6">
        <v>27616.62</v>
      </c>
      <c r="I12" s="39">
        <f t="shared" si="1"/>
        <v>0</v>
      </c>
      <c r="K12" s="39">
        <f t="shared" si="0"/>
        <v>27616.62</v>
      </c>
    </row>
    <row r="13" spans="1:11">
      <c r="A13" s="58" t="s">
        <v>110</v>
      </c>
      <c r="B13" t="s">
        <v>11</v>
      </c>
      <c r="G13" s="6">
        <v>12934.27</v>
      </c>
      <c r="H13" s="6">
        <v>4100.18</v>
      </c>
      <c r="I13" s="39">
        <f t="shared" si="1"/>
        <v>3786.74</v>
      </c>
      <c r="J13" s="6">
        <v>7886.92</v>
      </c>
      <c r="K13" s="39">
        <f t="shared" si="0"/>
        <v>5047.3500000000004</v>
      </c>
    </row>
    <row r="14" spans="1:11">
      <c r="A14" s="1" t="s">
        <v>180</v>
      </c>
      <c r="B14" t="s">
        <v>12</v>
      </c>
      <c r="G14" s="6">
        <v>294.98</v>
      </c>
      <c r="I14" s="39">
        <f t="shared" si="1"/>
        <v>0</v>
      </c>
      <c r="K14" s="39">
        <f t="shared" si="0"/>
        <v>294.98</v>
      </c>
    </row>
    <row r="15" spans="1:11">
      <c r="A15" s="58" t="s">
        <v>116</v>
      </c>
      <c r="B15" t="s">
        <v>13</v>
      </c>
      <c r="G15" s="6">
        <v>71987.56</v>
      </c>
      <c r="I15" s="39">
        <f t="shared" si="1"/>
        <v>2000</v>
      </c>
      <c r="J15" s="6">
        <v>2000</v>
      </c>
      <c r="K15" s="39">
        <f t="shared" si="0"/>
        <v>69987.56</v>
      </c>
    </row>
    <row r="16" spans="1:11">
      <c r="A16" s="1" t="s">
        <v>42</v>
      </c>
      <c r="B16" t="s">
        <v>19</v>
      </c>
      <c r="G16" s="6">
        <v>3402.72</v>
      </c>
      <c r="I16" s="39">
        <f t="shared" si="1"/>
        <v>0</v>
      </c>
      <c r="K16" s="39">
        <f t="shared" si="0"/>
        <v>3402.72</v>
      </c>
    </row>
    <row r="17" spans="1:11">
      <c r="A17" s="1" t="s">
        <v>42</v>
      </c>
      <c r="B17" t="s">
        <v>96</v>
      </c>
      <c r="G17" s="6">
        <v>426.67</v>
      </c>
      <c r="I17" s="39">
        <f t="shared" si="1"/>
        <v>0</v>
      </c>
      <c r="K17" s="39">
        <f t="shared" si="0"/>
        <v>426.67</v>
      </c>
    </row>
    <row r="18" spans="1:11">
      <c r="A18" s="1" t="s">
        <v>42</v>
      </c>
      <c r="B18" t="s">
        <v>14</v>
      </c>
      <c r="G18" s="6">
        <v>633.82000000000005</v>
      </c>
      <c r="H18" s="6">
        <v>274.01</v>
      </c>
      <c r="I18" s="39">
        <f t="shared" si="1"/>
        <v>0</v>
      </c>
      <c r="J18" s="6">
        <v>274.01</v>
      </c>
      <c r="K18" s="39">
        <f t="shared" si="0"/>
        <v>359.81000000000006</v>
      </c>
    </row>
    <row r="19" spans="1:11">
      <c r="A19" s="58" t="s">
        <v>118</v>
      </c>
      <c r="B19" t="s">
        <v>15</v>
      </c>
      <c r="G19" s="6">
        <v>822.33</v>
      </c>
      <c r="I19" s="39">
        <f t="shared" si="1"/>
        <v>0</v>
      </c>
      <c r="K19" s="39">
        <f>G19-J19</f>
        <v>822.33</v>
      </c>
    </row>
    <row r="20" spans="1:11">
      <c r="A20" s="1" t="s">
        <v>136</v>
      </c>
      <c r="B20" t="s">
        <v>16</v>
      </c>
      <c r="G20" s="6">
        <v>421.92</v>
      </c>
      <c r="I20" s="39">
        <f t="shared" si="1"/>
        <v>0</v>
      </c>
      <c r="K20" s="39">
        <f t="shared" si="0"/>
        <v>421.92</v>
      </c>
    </row>
    <row r="21" spans="1:11">
      <c r="A21" s="1" t="s">
        <v>137</v>
      </c>
      <c r="B21" t="s">
        <v>17</v>
      </c>
      <c r="G21" s="6">
        <v>577.80999999999995</v>
      </c>
      <c r="I21" s="39">
        <f t="shared" si="1"/>
        <v>0</v>
      </c>
      <c r="K21" s="39">
        <f t="shared" si="0"/>
        <v>577.80999999999995</v>
      </c>
    </row>
    <row r="22" spans="1:11">
      <c r="A22" s="1" t="s">
        <v>138</v>
      </c>
      <c r="B22" t="s">
        <v>18</v>
      </c>
      <c r="G22" s="6">
        <v>577.80999999999995</v>
      </c>
      <c r="I22" s="39">
        <f t="shared" si="1"/>
        <v>0</v>
      </c>
      <c r="K22" s="39">
        <f t="shared" si="0"/>
        <v>577.80999999999995</v>
      </c>
    </row>
    <row r="23" spans="1:11">
      <c r="A23" s="58" t="s">
        <v>119</v>
      </c>
      <c r="B23" t="s">
        <v>20</v>
      </c>
      <c r="G23" s="6">
        <v>1524.28</v>
      </c>
      <c r="I23" s="39">
        <f t="shared" si="1"/>
        <v>1480.63</v>
      </c>
      <c r="J23" s="6">
        <v>1480.63</v>
      </c>
      <c r="K23" s="39">
        <f t="shared" si="0"/>
        <v>43.649999999999864</v>
      </c>
    </row>
    <row r="24" spans="1:11">
      <c r="A24" s="1" t="s">
        <v>42</v>
      </c>
      <c r="B24" t="s">
        <v>21</v>
      </c>
      <c r="G24" s="9">
        <v>0</v>
      </c>
      <c r="H24" s="38"/>
      <c r="I24" s="39">
        <f t="shared" si="1"/>
        <v>0</v>
      </c>
      <c r="K24" s="39">
        <f t="shared" si="0"/>
        <v>0</v>
      </c>
    </row>
    <row r="25" spans="1:11" ht="13.5" thickBot="1">
      <c r="B25" s="2" t="s">
        <v>22</v>
      </c>
      <c r="G25" s="40">
        <f>SUM(G9:G24)</f>
        <v>126143.45</v>
      </c>
      <c r="H25" s="40">
        <f>SUM(H9:H24)</f>
        <v>5104.6000000000004</v>
      </c>
      <c r="I25" s="40">
        <f>SUM(I9:I24)</f>
        <v>7875.94</v>
      </c>
      <c r="J25" s="40">
        <f>SUM(J9:J24)</f>
        <v>12980.54</v>
      </c>
      <c r="K25" s="40">
        <f>SUM(K9:K24)</f>
        <v>113162.90999999999</v>
      </c>
    </row>
    <row r="26" spans="1:11" ht="13.5" thickTop="1"/>
    <row r="27" spans="1:11">
      <c r="A27" t="s">
        <v>101</v>
      </c>
    </row>
    <row r="28" spans="1:11">
      <c r="A28" t="s">
        <v>139</v>
      </c>
      <c r="B28" t="s">
        <v>48</v>
      </c>
      <c r="H28" s="6">
        <v>47.65</v>
      </c>
      <c r="I28" s="39">
        <f t="shared" ref="I28:I35" si="2">J28-H28</f>
        <v>42.050000000000004</v>
      </c>
      <c r="J28" s="6">
        <v>89.7</v>
      </c>
    </row>
    <row r="29" spans="1:11">
      <c r="A29" t="s">
        <v>140</v>
      </c>
      <c r="B29" t="s">
        <v>97</v>
      </c>
      <c r="H29" s="6">
        <v>22.13</v>
      </c>
      <c r="I29" s="39">
        <f t="shared" si="2"/>
        <v>15.900000000000002</v>
      </c>
      <c r="J29" s="6">
        <v>38.03</v>
      </c>
    </row>
    <row r="30" spans="1:11">
      <c r="A30" t="s">
        <v>141</v>
      </c>
      <c r="B30" t="s">
        <v>56</v>
      </c>
      <c r="H30" s="6">
        <v>396.1</v>
      </c>
      <c r="I30" s="39">
        <f t="shared" si="2"/>
        <v>349.5</v>
      </c>
      <c r="J30" s="6">
        <v>745.6</v>
      </c>
    </row>
    <row r="31" spans="1:11">
      <c r="A31" t="s">
        <v>142</v>
      </c>
      <c r="B31" t="s">
        <v>98</v>
      </c>
      <c r="H31" s="6">
        <v>10.119999999999999</v>
      </c>
      <c r="I31" s="39">
        <f t="shared" si="2"/>
        <v>27.28</v>
      </c>
      <c r="J31" s="6">
        <v>37.4</v>
      </c>
    </row>
    <row r="32" spans="1:11">
      <c r="A32" t="s">
        <v>143</v>
      </c>
      <c r="B32" t="s">
        <v>58</v>
      </c>
      <c r="H32" s="6">
        <v>9.01</v>
      </c>
      <c r="I32" s="39">
        <f t="shared" si="2"/>
        <v>43.14</v>
      </c>
      <c r="J32" s="6">
        <v>52.15</v>
      </c>
    </row>
    <row r="33" spans="1:11">
      <c r="A33" t="s">
        <v>144</v>
      </c>
      <c r="B33" s="50" t="s">
        <v>147</v>
      </c>
      <c r="C33" s="50"/>
      <c r="H33" s="6">
        <v>16.45</v>
      </c>
      <c r="I33" s="39">
        <f t="shared" si="2"/>
        <v>16.500000000000004</v>
      </c>
      <c r="J33" s="6">
        <v>32.950000000000003</v>
      </c>
    </row>
    <row r="34" spans="1:11">
      <c r="A34" t="s">
        <v>145</v>
      </c>
      <c r="B34" s="50" t="s">
        <v>148</v>
      </c>
      <c r="H34" s="6">
        <v>147.05000000000001</v>
      </c>
      <c r="I34" s="39">
        <f t="shared" si="2"/>
        <v>108.14999999999998</v>
      </c>
      <c r="J34" s="6">
        <v>255.2</v>
      </c>
    </row>
    <row r="35" spans="1:11">
      <c r="A35" t="s">
        <v>146</v>
      </c>
      <c r="B35" t="s">
        <v>60</v>
      </c>
      <c r="H35" s="6">
        <v>81.900000000000006</v>
      </c>
      <c r="I35" s="39">
        <f t="shared" si="2"/>
        <v>6.0499999999999972</v>
      </c>
      <c r="J35" s="6">
        <v>87.95</v>
      </c>
    </row>
    <row r="36" spans="1:11" ht="13.5" thickBot="1">
      <c r="B36" t="s">
        <v>40</v>
      </c>
      <c r="H36" s="53">
        <f>SUM(H28:H35)</f>
        <v>730.41</v>
      </c>
      <c r="I36" s="55">
        <f>SUM(I28:I35)</f>
        <v>608.56999999999994</v>
      </c>
      <c r="J36" s="53">
        <f>SUM(J28:J35)</f>
        <v>1338.98</v>
      </c>
    </row>
    <row r="37" spans="1:11" ht="13.5" thickTop="1"/>
    <row r="45" spans="1:11">
      <c r="H45" s="8" t="s">
        <v>93</v>
      </c>
    </row>
    <row r="46" spans="1:11">
      <c r="G46" s="8" t="s">
        <v>70</v>
      </c>
      <c r="H46" s="8" t="s">
        <v>94</v>
      </c>
      <c r="I46" s="8" t="s">
        <v>91</v>
      </c>
      <c r="J46" s="8" t="s">
        <v>87</v>
      </c>
    </row>
    <row r="47" spans="1:11">
      <c r="A47" s="3" t="s">
        <v>25</v>
      </c>
      <c r="G47" s="8" t="s">
        <v>23</v>
      </c>
      <c r="H47" s="8" t="s">
        <v>67</v>
      </c>
      <c r="I47" s="8" t="s">
        <v>92</v>
      </c>
      <c r="J47" s="8" t="s">
        <v>67</v>
      </c>
      <c r="K47" s="8" t="s">
        <v>24</v>
      </c>
    </row>
    <row r="48" spans="1:11">
      <c r="A48" s="1"/>
      <c r="B48" s="50" t="s">
        <v>108</v>
      </c>
      <c r="G48" s="6">
        <v>7282.39</v>
      </c>
      <c r="H48" s="6">
        <v>1288.97</v>
      </c>
      <c r="I48" s="39">
        <f t="shared" ref="I48:I63" si="3">J48-H48</f>
        <v>1176.5600000000002</v>
      </c>
      <c r="J48" s="6">
        <v>2465.5300000000002</v>
      </c>
      <c r="K48" s="39">
        <f t="shared" ref="K48:K63" si="4">G48-J48</f>
        <v>4816.8600000000006</v>
      </c>
    </row>
    <row r="49" spans="1:11">
      <c r="A49" s="58" t="s">
        <v>113</v>
      </c>
      <c r="B49" t="s">
        <v>26</v>
      </c>
      <c r="G49" s="6">
        <v>38308.31</v>
      </c>
      <c r="I49" s="39">
        <f t="shared" si="3"/>
        <v>842</v>
      </c>
      <c r="J49" s="6">
        <v>842</v>
      </c>
      <c r="K49" s="39">
        <f t="shared" si="4"/>
        <v>37466.31</v>
      </c>
    </row>
    <row r="50" spans="1:11">
      <c r="A50" s="1" t="s">
        <v>149</v>
      </c>
      <c r="B50" t="s">
        <v>27</v>
      </c>
      <c r="G50" s="6">
        <v>26587.85</v>
      </c>
      <c r="I50" s="39">
        <f t="shared" si="3"/>
        <v>0</v>
      </c>
      <c r="K50" s="39">
        <f t="shared" si="4"/>
        <v>26587.85</v>
      </c>
    </row>
    <row r="51" spans="1:11">
      <c r="A51" s="58" t="s">
        <v>109</v>
      </c>
      <c r="B51" t="s">
        <v>28</v>
      </c>
      <c r="G51" s="6">
        <v>12932.7</v>
      </c>
      <c r="H51" s="6">
        <v>6760.58</v>
      </c>
      <c r="I51" s="39">
        <f t="shared" si="3"/>
        <v>6184.6900000000005</v>
      </c>
      <c r="J51" s="6">
        <v>12945.27</v>
      </c>
      <c r="K51" s="39">
        <f t="shared" si="4"/>
        <v>-12.569999999999709</v>
      </c>
    </row>
    <row r="52" spans="1:11">
      <c r="A52" s="58" t="s">
        <v>111</v>
      </c>
      <c r="B52" t="s">
        <v>30</v>
      </c>
      <c r="G52" s="6">
        <v>1554.31</v>
      </c>
      <c r="H52" s="6">
        <v>364.05</v>
      </c>
      <c r="I52" s="39">
        <f t="shared" si="3"/>
        <v>912.42000000000007</v>
      </c>
      <c r="J52" s="6">
        <v>1276.47</v>
      </c>
      <c r="K52" s="39">
        <f t="shared" si="4"/>
        <v>277.83999999999992</v>
      </c>
    </row>
    <row r="53" spans="1:11">
      <c r="A53" s="58" t="s">
        <v>117</v>
      </c>
      <c r="B53" t="s">
        <v>31</v>
      </c>
      <c r="G53" s="6">
        <v>185688.69</v>
      </c>
      <c r="I53" s="39">
        <f t="shared" si="3"/>
        <v>2000</v>
      </c>
      <c r="J53" s="6">
        <v>2000</v>
      </c>
      <c r="K53" s="39">
        <f t="shared" si="4"/>
        <v>183688.69</v>
      </c>
    </row>
    <row r="54" spans="1:11">
      <c r="A54" s="1"/>
      <c r="B54" t="s">
        <v>29</v>
      </c>
      <c r="G54" s="6">
        <v>5000</v>
      </c>
      <c r="I54" s="39">
        <f t="shared" si="3"/>
        <v>0</v>
      </c>
      <c r="K54" s="39">
        <f t="shared" si="4"/>
        <v>5000</v>
      </c>
    </row>
    <row r="55" spans="1:11">
      <c r="A55" s="1"/>
      <c r="B55" t="s">
        <v>32</v>
      </c>
      <c r="G55" s="6">
        <v>4035.36</v>
      </c>
      <c r="I55" s="39">
        <f t="shared" si="3"/>
        <v>0</v>
      </c>
      <c r="K55" s="39">
        <f t="shared" si="4"/>
        <v>4035.36</v>
      </c>
    </row>
    <row r="56" spans="1:11">
      <c r="A56" s="1"/>
      <c r="B56" t="s">
        <v>96</v>
      </c>
      <c r="G56" s="6">
        <v>814.16</v>
      </c>
      <c r="I56" s="39">
        <f t="shared" si="3"/>
        <v>0</v>
      </c>
      <c r="K56" s="39">
        <f t="shared" si="4"/>
        <v>814.16</v>
      </c>
    </row>
    <row r="57" spans="1:11">
      <c r="A57" s="1"/>
      <c r="B57" t="s">
        <v>14</v>
      </c>
      <c r="G57" s="6">
        <v>482.69</v>
      </c>
      <c r="H57" s="6">
        <v>274</v>
      </c>
      <c r="I57" s="39">
        <f t="shared" si="3"/>
        <v>0</v>
      </c>
      <c r="J57" s="6">
        <v>274</v>
      </c>
      <c r="K57" s="39">
        <f t="shared" si="4"/>
        <v>208.69</v>
      </c>
    </row>
    <row r="58" spans="1:11">
      <c r="A58" s="58" t="s">
        <v>120</v>
      </c>
      <c r="B58" t="s">
        <v>15</v>
      </c>
      <c r="G58" s="6">
        <v>426.15</v>
      </c>
      <c r="I58" s="39">
        <f t="shared" si="3"/>
        <v>0</v>
      </c>
      <c r="K58" s="39">
        <f t="shared" si="4"/>
        <v>426.15</v>
      </c>
    </row>
    <row r="59" spans="1:11">
      <c r="A59" s="1" t="s">
        <v>150</v>
      </c>
      <c r="B59" t="s">
        <v>16</v>
      </c>
      <c r="G59" s="6">
        <v>204.3</v>
      </c>
      <c r="I59" s="39">
        <f t="shared" si="3"/>
        <v>0</v>
      </c>
      <c r="K59" s="39">
        <f t="shared" si="4"/>
        <v>204.3</v>
      </c>
    </row>
    <row r="60" spans="1:11">
      <c r="A60" s="1" t="s">
        <v>151</v>
      </c>
      <c r="B60" t="s">
        <v>17</v>
      </c>
      <c r="G60" s="6">
        <v>221.57</v>
      </c>
      <c r="I60" s="39">
        <f t="shared" si="3"/>
        <v>0</v>
      </c>
      <c r="K60" s="39">
        <f t="shared" si="4"/>
        <v>221.57</v>
      </c>
    </row>
    <row r="61" spans="1:11">
      <c r="A61" s="1" t="s">
        <v>152</v>
      </c>
      <c r="B61" t="s">
        <v>18</v>
      </c>
      <c r="G61" s="6">
        <v>18.059999999999999</v>
      </c>
      <c r="I61" s="39">
        <f t="shared" si="3"/>
        <v>0</v>
      </c>
      <c r="K61" s="39">
        <f t="shared" si="4"/>
        <v>18.059999999999999</v>
      </c>
    </row>
    <row r="62" spans="1:11">
      <c r="A62" s="58" t="s">
        <v>121</v>
      </c>
      <c r="B62" t="s">
        <v>20</v>
      </c>
      <c r="G62" s="6">
        <v>1665.48</v>
      </c>
      <c r="I62" s="39">
        <f t="shared" si="3"/>
        <v>1057.5999999999999</v>
      </c>
      <c r="J62" s="6">
        <v>1057.5999999999999</v>
      </c>
      <c r="K62" s="39">
        <f t="shared" si="4"/>
        <v>607.88000000000011</v>
      </c>
    </row>
    <row r="63" spans="1:11">
      <c r="B63" t="s">
        <v>21</v>
      </c>
      <c r="G63" s="6">
        <v>0</v>
      </c>
      <c r="I63" s="39">
        <f t="shared" si="3"/>
        <v>0</v>
      </c>
      <c r="K63" s="39">
        <f t="shared" si="4"/>
        <v>0</v>
      </c>
    </row>
    <row r="64" spans="1:11" ht="13.5" thickBot="1">
      <c r="B64" s="2" t="s">
        <v>33</v>
      </c>
      <c r="G64" s="40">
        <f>SUM(G48:G63)</f>
        <v>285222.01999999996</v>
      </c>
      <c r="H64" s="40">
        <f>SUM(H48:H63)</f>
        <v>8687.6</v>
      </c>
      <c r="I64" s="40">
        <f>SUM(I48:I63)</f>
        <v>12173.27</v>
      </c>
      <c r="J64" s="40">
        <f>SUM(J48:J63)</f>
        <v>20860.87</v>
      </c>
      <c r="K64" s="40">
        <f>SUM(K48:K63)</f>
        <v>264361.14999999997</v>
      </c>
    </row>
    <row r="65" spans="1:10" ht="13.5" thickTop="1"/>
    <row r="66" spans="1:10">
      <c r="A66" t="s">
        <v>124</v>
      </c>
    </row>
    <row r="67" spans="1:10">
      <c r="A67" t="s">
        <v>42</v>
      </c>
    </row>
    <row r="68" spans="1:10">
      <c r="A68" t="s">
        <v>102</v>
      </c>
    </row>
    <row r="69" spans="1:10">
      <c r="A69" t="s">
        <v>153</v>
      </c>
      <c r="B69" t="s">
        <v>48</v>
      </c>
      <c r="H69" s="6">
        <v>84.09</v>
      </c>
      <c r="I69" s="39">
        <f t="shared" ref="I69:I76" si="5">J69-H69</f>
        <v>81.289999999999992</v>
      </c>
      <c r="J69" s="6">
        <v>165.38</v>
      </c>
    </row>
    <row r="70" spans="1:10">
      <c r="A70" t="s">
        <v>154</v>
      </c>
      <c r="B70" t="s">
        <v>97</v>
      </c>
      <c r="H70" s="6">
        <v>39.06</v>
      </c>
      <c r="I70" s="39">
        <f t="shared" si="5"/>
        <v>30.739999999999995</v>
      </c>
      <c r="J70" s="6">
        <v>69.8</v>
      </c>
    </row>
    <row r="71" spans="1:10">
      <c r="A71" t="s">
        <v>155</v>
      </c>
      <c r="B71" t="s">
        <v>56</v>
      </c>
      <c r="H71" s="6">
        <v>699</v>
      </c>
      <c r="I71" s="39">
        <f t="shared" si="5"/>
        <v>675.7</v>
      </c>
      <c r="J71" s="6">
        <v>1374.7</v>
      </c>
    </row>
    <row r="72" spans="1:10">
      <c r="A72" t="s">
        <v>156</v>
      </c>
      <c r="B72" t="s">
        <v>98</v>
      </c>
      <c r="H72" s="6">
        <v>17.850000000000001</v>
      </c>
      <c r="I72" s="39">
        <f t="shared" si="5"/>
        <v>52.749999999999993</v>
      </c>
      <c r="J72" s="6">
        <v>70.599999999999994</v>
      </c>
    </row>
    <row r="73" spans="1:10">
      <c r="A73" t="s">
        <v>157</v>
      </c>
      <c r="B73" t="s">
        <v>58</v>
      </c>
      <c r="H73" s="6">
        <v>15.9</v>
      </c>
      <c r="I73" s="39">
        <f t="shared" si="5"/>
        <v>83.399999999999991</v>
      </c>
      <c r="J73" s="6">
        <v>99.3</v>
      </c>
    </row>
    <row r="74" spans="1:10">
      <c r="A74" t="s">
        <v>158</v>
      </c>
      <c r="B74" s="50" t="s">
        <v>147</v>
      </c>
      <c r="H74" s="6">
        <v>29.04</v>
      </c>
      <c r="I74" s="39">
        <f t="shared" si="5"/>
        <v>31.9</v>
      </c>
      <c r="J74" s="6">
        <v>60.94</v>
      </c>
    </row>
    <row r="75" spans="1:10">
      <c r="A75" t="s">
        <v>159</v>
      </c>
      <c r="B75" s="50" t="s">
        <v>148</v>
      </c>
      <c r="H75" s="6">
        <v>259.5</v>
      </c>
      <c r="I75" s="39">
        <f t="shared" si="5"/>
        <v>209.07999999999998</v>
      </c>
      <c r="J75" s="6">
        <v>468.58</v>
      </c>
    </row>
    <row r="76" spans="1:10">
      <c r="A76" t="s">
        <v>160</v>
      </c>
      <c r="B76" t="s">
        <v>60</v>
      </c>
      <c r="H76" s="6">
        <v>144.53</v>
      </c>
      <c r="I76" s="39">
        <f t="shared" si="5"/>
        <v>11.699999999999989</v>
      </c>
      <c r="J76" s="6">
        <v>156.22999999999999</v>
      </c>
    </row>
    <row r="77" spans="1:10" ht="13.5" thickBot="1">
      <c r="B77" t="s">
        <v>40</v>
      </c>
      <c r="H77" s="53">
        <f>SUM(H69:H76)</f>
        <v>1288.97</v>
      </c>
      <c r="I77" s="55">
        <f>SUM(I69:I76)</f>
        <v>1176.56</v>
      </c>
      <c r="J77" s="53">
        <f>SUM(J69:J76)</f>
        <v>2465.5300000000002</v>
      </c>
    </row>
    <row r="78" spans="1:10" ht="13.5" thickTop="1">
      <c r="H78" s="38"/>
      <c r="I78" s="59"/>
      <c r="J78" s="38"/>
    </row>
    <row r="79" spans="1:10">
      <c r="H79" s="38"/>
      <c r="I79" s="59"/>
      <c r="J79" s="38"/>
    </row>
    <row r="80" spans="1:10">
      <c r="H80" s="38"/>
      <c r="I80" s="59"/>
      <c r="J80" s="38"/>
    </row>
    <row r="81" spans="1:11">
      <c r="H81" s="38"/>
      <c r="I81" s="59"/>
      <c r="J81" s="38"/>
    </row>
    <row r="85" spans="1:11">
      <c r="H85" s="6" t="s">
        <v>42</v>
      </c>
      <c r="J85" s="6" t="s">
        <v>42</v>
      </c>
    </row>
    <row r="86" spans="1:11">
      <c r="H86" s="8" t="s">
        <v>88</v>
      </c>
    </row>
    <row r="87" spans="1:11">
      <c r="A87" s="3"/>
      <c r="G87" s="8" t="s">
        <v>70</v>
      </c>
      <c r="H87" s="8" t="s">
        <v>87</v>
      </c>
      <c r="I87" s="8" t="s">
        <v>91</v>
      </c>
      <c r="J87" s="8" t="s">
        <v>87</v>
      </c>
      <c r="K87" s="8" t="s">
        <v>42</v>
      </c>
    </row>
    <row r="88" spans="1:11">
      <c r="A88" s="3" t="s">
        <v>34</v>
      </c>
      <c r="G88" s="8" t="s">
        <v>23</v>
      </c>
      <c r="H88" s="8" t="s">
        <v>67</v>
      </c>
      <c r="I88" s="8" t="s">
        <v>92</v>
      </c>
      <c r="J88" s="8" t="s">
        <v>67</v>
      </c>
      <c r="K88" s="8" t="s">
        <v>24</v>
      </c>
    </row>
    <row r="89" spans="1:11">
      <c r="A89" s="1"/>
      <c r="B89" s="50" t="s">
        <v>108</v>
      </c>
      <c r="G89" s="6">
        <v>16087.36</v>
      </c>
      <c r="H89" s="6">
        <v>601.52</v>
      </c>
      <c r="I89" s="39">
        <f t="shared" ref="I89:I102" si="6">J89-H89</f>
        <v>689.71</v>
      </c>
      <c r="J89" s="6">
        <v>1291.23</v>
      </c>
      <c r="K89" s="39">
        <f t="shared" ref="K89:K102" si="7">G89-J89</f>
        <v>14796.130000000001</v>
      </c>
    </row>
    <row r="90" spans="1:11">
      <c r="A90" s="1" t="s">
        <v>161</v>
      </c>
      <c r="B90" t="s">
        <v>35</v>
      </c>
      <c r="G90" s="6">
        <v>14615.66</v>
      </c>
      <c r="I90" s="39">
        <f t="shared" si="6"/>
        <v>0</v>
      </c>
      <c r="K90" s="39">
        <f t="shared" si="7"/>
        <v>14615.66</v>
      </c>
    </row>
    <row r="91" spans="1:11">
      <c r="A91" s="58" t="s">
        <v>112</v>
      </c>
      <c r="B91" t="s">
        <v>36</v>
      </c>
      <c r="G91" s="6">
        <v>68271.77</v>
      </c>
      <c r="H91" s="6">
        <v>3008.59</v>
      </c>
      <c r="I91" s="39">
        <f t="shared" si="6"/>
        <v>3684.76</v>
      </c>
      <c r="J91" s="6">
        <v>6693.35</v>
      </c>
      <c r="K91" s="39">
        <f t="shared" si="7"/>
        <v>61578.420000000006</v>
      </c>
    </row>
    <row r="92" spans="1:11">
      <c r="A92" s="1">
        <v>6531</v>
      </c>
      <c r="B92" t="s">
        <v>37</v>
      </c>
      <c r="G92" s="6">
        <v>185334.3</v>
      </c>
      <c r="I92" s="39">
        <f t="shared" si="6"/>
        <v>7582.15</v>
      </c>
      <c r="J92" s="6">
        <v>7582.15</v>
      </c>
      <c r="K92" s="39">
        <f t="shared" si="7"/>
        <v>177752.15</v>
      </c>
    </row>
    <row r="93" spans="1:11">
      <c r="A93" s="1">
        <v>6532</v>
      </c>
      <c r="B93" t="s">
        <v>38</v>
      </c>
      <c r="G93" s="6">
        <v>207923.5</v>
      </c>
      <c r="I93" s="39">
        <f t="shared" si="6"/>
        <v>13604.75</v>
      </c>
      <c r="J93" s="6">
        <v>13604.75</v>
      </c>
      <c r="K93" s="39">
        <f t="shared" si="7"/>
        <v>194318.75</v>
      </c>
    </row>
    <row r="94" spans="1:11">
      <c r="A94" s="1">
        <v>6535</v>
      </c>
      <c r="B94" s="50" t="s">
        <v>115</v>
      </c>
      <c r="G94" s="6">
        <v>38599.589999999997</v>
      </c>
      <c r="I94" s="39">
        <f t="shared" si="6"/>
        <v>218.85</v>
      </c>
      <c r="J94" s="6">
        <v>218.85</v>
      </c>
      <c r="K94" s="39">
        <f t="shared" si="7"/>
        <v>38380.74</v>
      </c>
    </row>
    <row r="95" spans="1:11">
      <c r="A95" s="1"/>
      <c r="B95" t="s">
        <v>107</v>
      </c>
      <c r="G95" s="6">
        <v>0</v>
      </c>
      <c r="I95" s="39">
        <f t="shared" si="6"/>
        <v>0</v>
      </c>
      <c r="K95" s="39">
        <f t="shared" si="7"/>
        <v>0</v>
      </c>
    </row>
    <row r="96" spans="1:11">
      <c r="A96" s="1"/>
      <c r="B96" t="s">
        <v>39</v>
      </c>
      <c r="G96" s="6">
        <v>11849.92</v>
      </c>
      <c r="I96" s="39">
        <f t="shared" si="6"/>
        <v>0</v>
      </c>
      <c r="K96" s="39">
        <f t="shared" si="7"/>
        <v>11849.92</v>
      </c>
    </row>
    <row r="97" spans="1:11">
      <c r="A97" s="58" t="s">
        <v>122</v>
      </c>
      <c r="B97" t="s">
        <v>15</v>
      </c>
      <c r="G97" s="6">
        <v>1241.25</v>
      </c>
      <c r="I97" s="39">
        <f t="shared" si="6"/>
        <v>0</v>
      </c>
      <c r="K97" s="39">
        <f t="shared" si="7"/>
        <v>1241.25</v>
      </c>
    </row>
    <row r="98" spans="1:11">
      <c r="A98" s="1" t="s">
        <v>162</v>
      </c>
      <c r="B98" t="s">
        <v>16</v>
      </c>
      <c r="G98" s="6">
        <v>1256.18</v>
      </c>
      <c r="I98" s="39">
        <f t="shared" si="6"/>
        <v>0</v>
      </c>
      <c r="K98" s="39">
        <f t="shared" si="7"/>
        <v>1256.18</v>
      </c>
    </row>
    <row r="99" spans="1:11">
      <c r="A99" s="1" t="s">
        <v>163</v>
      </c>
      <c r="B99" t="s">
        <v>17</v>
      </c>
      <c r="G99" s="6">
        <v>976.87</v>
      </c>
      <c r="I99" s="39">
        <f t="shared" si="6"/>
        <v>0</v>
      </c>
      <c r="K99" s="39">
        <f t="shared" si="7"/>
        <v>976.87</v>
      </c>
    </row>
    <row r="100" spans="1:11">
      <c r="A100" s="1" t="s">
        <v>164</v>
      </c>
      <c r="B100" t="s">
        <v>18</v>
      </c>
      <c r="G100" s="6">
        <v>970.09</v>
      </c>
      <c r="I100" s="39">
        <f t="shared" si="6"/>
        <v>0</v>
      </c>
      <c r="K100" s="39">
        <f t="shared" si="7"/>
        <v>970.09</v>
      </c>
    </row>
    <row r="101" spans="1:11">
      <c r="A101" s="58" t="s">
        <v>123</v>
      </c>
      <c r="B101" t="s">
        <v>20</v>
      </c>
      <c r="G101" s="6">
        <v>1201.1199999999999</v>
      </c>
      <c r="I101" s="39">
        <f t="shared" si="6"/>
        <v>483.47</v>
      </c>
      <c r="J101" s="6">
        <v>483.47</v>
      </c>
      <c r="K101" s="39">
        <f t="shared" si="7"/>
        <v>717.64999999999986</v>
      </c>
    </row>
    <row r="102" spans="1:11">
      <c r="B102" t="s">
        <v>21</v>
      </c>
      <c r="G102" s="6">
        <v>0</v>
      </c>
      <c r="I102" s="39">
        <f t="shared" si="6"/>
        <v>0</v>
      </c>
      <c r="K102" s="39">
        <f t="shared" si="7"/>
        <v>0</v>
      </c>
    </row>
    <row r="103" spans="1:11" ht="13.5" thickBot="1">
      <c r="B103" s="2" t="s">
        <v>41</v>
      </c>
      <c r="G103" s="40">
        <f>SUM(G89:G102)</f>
        <v>548327.61</v>
      </c>
      <c r="H103" s="40">
        <f>SUM(H89:H102)</f>
        <v>3610.11</v>
      </c>
      <c r="I103" s="40">
        <f>SUM(I89:I102)</f>
        <v>26263.69</v>
      </c>
      <c r="J103" s="40">
        <f>SUM(J89:J102)</f>
        <v>29873.8</v>
      </c>
      <c r="K103" s="40">
        <f>SUM(K89:K102)</f>
        <v>518453.81</v>
      </c>
    </row>
    <row r="104" spans="1:11" ht="13.5" thickTop="1"/>
    <row r="105" spans="1:11">
      <c r="A105" t="s">
        <v>103</v>
      </c>
    </row>
    <row r="106" spans="1:11">
      <c r="A106" t="s">
        <v>165</v>
      </c>
      <c r="B106" t="s">
        <v>48</v>
      </c>
      <c r="H106" s="6">
        <v>39.24</v>
      </c>
      <c r="I106" s="39">
        <f t="shared" ref="I106:I113" si="8">J106-H106</f>
        <v>47.65</v>
      </c>
      <c r="J106" s="6">
        <v>86.89</v>
      </c>
    </row>
    <row r="107" spans="1:11">
      <c r="A107" t="s">
        <v>166</v>
      </c>
      <c r="B107" t="s">
        <v>97</v>
      </c>
      <c r="H107" s="6">
        <v>18.23</v>
      </c>
      <c r="I107" s="39">
        <f t="shared" si="8"/>
        <v>18.02</v>
      </c>
      <c r="J107" s="6">
        <v>36.25</v>
      </c>
    </row>
    <row r="108" spans="1:11">
      <c r="A108" t="s">
        <v>167</v>
      </c>
      <c r="B108" t="s">
        <v>56</v>
      </c>
      <c r="H108" s="6">
        <v>326.2</v>
      </c>
      <c r="I108" s="39">
        <f t="shared" si="8"/>
        <v>396.09999999999997</v>
      </c>
      <c r="J108" s="6">
        <v>722.3</v>
      </c>
    </row>
    <row r="109" spans="1:11">
      <c r="A109" t="s">
        <v>168</v>
      </c>
      <c r="B109" t="s">
        <v>98</v>
      </c>
      <c r="H109" s="6">
        <v>8.33</v>
      </c>
      <c r="I109" s="39">
        <f t="shared" si="8"/>
        <v>30.92</v>
      </c>
      <c r="J109" s="6">
        <v>39.25</v>
      </c>
    </row>
    <row r="110" spans="1:11">
      <c r="A110" t="s">
        <v>169</v>
      </c>
      <c r="B110" t="s">
        <v>58</v>
      </c>
      <c r="H110" s="6">
        <v>7.42</v>
      </c>
      <c r="I110" s="39">
        <f t="shared" si="8"/>
        <v>48.89</v>
      </c>
      <c r="J110" s="6">
        <v>56.31</v>
      </c>
    </row>
    <row r="111" spans="1:11">
      <c r="A111" t="s">
        <v>170</v>
      </c>
      <c r="B111" s="50" t="s">
        <v>147</v>
      </c>
      <c r="H111" s="6">
        <v>13.55</v>
      </c>
      <c r="I111" s="39">
        <f t="shared" si="8"/>
        <v>18.7</v>
      </c>
      <c r="J111" s="6">
        <v>32.25</v>
      </c>
    </row>
    <row r="112" spans="1:11">
      <c r="A112" t="s">
        <v>171</v>
      </c>
      <c r="B112" s="50" t="s">
        <v>148</v>
      </c>
      <c r="H112" s="6">
        <v>121.1</v>
      </c>
      <c r="I112" s="39">
        <f t="shared" si="8"/>
        <v>122.57</v>
      </c>
      <c r="J112" s="6">
        <v>243.67</v>
      </c>
    </row>
    <row r="113" spans="1:10">
      <c r="A113" t="s">
        <v>172</v>
      </c>
      <c r="B113" t="s">
        <v>60</v>
      </c>
      <c r="H113" s="6">
        <v>67.45</v>
      </c>
      <c r="I113" s="39">
        <f t="shared" si="8"/>
        <v>6.8599999999999994</v>
      </c>
      <c r="J113" s="6">
        <v>74.31</v>
      </c>
    </row>
    <row r="114" spans="1:10" ht="13.5" thickBot="1">
      <c r="B114" t="s">
        <v>40</v>
      </c>
      <c r="H114" s="53">
        <f>SUM(H106:H113)</f>
        <v>601.52</v>
      </c>
      <c r="I114" s="55">
        <f>SUM(I106:I113)</f>
        <v>689.71000000000015</v>
      </c>
      <c r="J114" s="53">
        <f>SUM(J106:J113)</f>
        <v>1291.23</v>
      </c>
    </row>
    <row r="115" spans="1:10" ht="13.5" thickTop="1">
      <c r="H115" s="38"/>
      <c r="I115" s="59"/>
      <c r="J115" s="38"/>
    </row>
    <row r="116" spans="1:10">
      <c r="H116" s="38"/>
      <c r="I116" s="59"/>
      <c r="J116" s="38"/>
    </row>
    <row r="117" spans="1:10">
      <c r="A117" t="s">
        <v>42</v>
      </c>
      <c r="H117" s="38"/>
      <c r="I117" s="59"/>
      <c r="J117" s="38"/>
    </row>
    <row r="118" spans="1:10">
      <c r="H118" s="38"/>
      <c r="I118" s="59"/>
      <c r="J118" s="38"/>
    </row>
    <row r="119" spans="1:10">
      <c r="H119" s="38"/>
      <c r="I119" s="59"/>
      <c r="J119" s="38"/>
    </row>
  </sheetData>
  <pageMargins left="0.25" right="0.25" top="0.5" bottom="0.5" header="0.5" footer="0.5"/>
  <pageSetup orientation="portrait" r:id="rId1"/>
  <headerFooter alignWithMargins="0"/>
  <rowBreaks count="2" manualBreakCount="2">
    <brk id="44" max="11" man="1"/>
    <brk id="8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36"/>
  <sheetViews>
    <sheetView topLeftCell="A13" zoomScaleNormal="100" workbookViewId="0">
      <selection activeCell="J28" sqref="J28"/>
    </sheetView>
  </sheetViews>
  <sheetFormatPr defaultRowHeight="12.75"/>
  <cols>
    <col min="1" max="1" width="8.28515625" customWidth="1"/>
    <col min="4" max="4" width="6.28515625" customWidth="1"/>
    <col min="5" max="5" width="3" customWidth="1"/>
    <col min="6" max="6" width="2.42578125" customWidth="1"/>
    <col min="7" max="11" width="11.7109375" style="6" customWidth="1"/>
    <col min="12" max="12" width="5.140625" customWidth="1"/>
  </cols>
  <sheetData>
    <row r="1" spans="1:11">
      <c r="A1" s="4" t="s">
        <v>5</v>
      </c>
      <c r="B1" s="4"/>
      <c r="C1" s="4"/>
      <c r="D1" s="4"/>
      <c r="E1" s="4"/>
      <c r="F1" s="4"/>
      <c r="G1" s="7"/>
      <c r="H1" s="7"/>
      <c r="I1" s="7"/>
      <c r="J1" s="7"/>
      <c r="K1" s="7"/>
    </row>
    <row r="2" spans="1:11">
      <c r="A2" s="4" t="s">
        <v>43</v>
      </c>
      <c r="B2" s="4"/>
      <c r="C2" s="4"/>
      <c r="D2" s="4"/>
      <c r="E2" s="4"/>
      <c r="F2" s="4"/>
      <c r="G2" s="7"/>
      <c r="H2" s="7"/>
      <c r="I2" s="7"/>
      <c r="J2" s="7"/>
      <c r="K2" s="7"/>
    </row>
    <row r="3" spans="1:11">
      <c r="A3" s="5" t="s">
        <v>189</v>
      </c>
      <c r="B3" s="4"/>
      <c r="C3" s="4"/>
      <c r="D3" s="4"/>
      <c r="E3" s="4"/>
      <c r="F3" s="4"/>
      <c r="G3" s="7"/>
      <c r="H3" s="7"/>
      <c r="I3" s="7"/>
      <c r="J3" s="7"/>
      <c r="K3" s="7"/>
    </row>
    <row r="5" spans="1:11">
      <c r="A5" s="36" t="s">
        <v>42</v>
      </c>
    </row>
    <row r="6" spans="1:11">
      <c r="A6" s="36" t="s">
        <v>191</v>
      </c>
      <c r="H6" s="8" t="s">
        <v>88</v>
      </c>
      <c r="I6" s="8"/>
    </row>
    <row r="7" spans="1:11">
      <c r="G7" s="8" t="s">
        <v>70</v>
      </c>
      <c r="H7" s="8" t="s">
        <v>89</v>
      </c>
      <c r="I7" s="8" t="s">
        <v>91</v>
      </c>
      <c r="J7" s="8" t="s">
        <v>87</v>
      </c>
    </row>
    <row r="8" spans="1:11">
      <c r="A8" s="3" t="s">
        <v>42</v>
      </c>
      <c r="G8" s="8" t="s">
        <v>23</v>
      </c>
      <c r="H8" s="8" t="s">
        <v>90</v>
      </c>
      <c r="I8" s="8" t="s">
        <v>92</v>
      </c>
      <c r="J8" s="8" t="s">
        <v>67</v>
      </c>
      <c r="K8" s="8" t="s">
        <v>24</v>
      </c>
    </row>
    <row r="9" spans="1:11">
      <c r="A9">
        <v>5010</v>
      </c>
      <c r="B9" t="s">
        <v>44</v>
      </c>
      <c r="G9" s="6">
        <v>31.1</v>
      </c>
      <c r="H9" s="6">
        <v>27.58</v>
      </c>
      <c r="I9" s="39">
        <f>J9-H9</f>
        <v>-27.58</v>
      </c>
      <c r="J9" s="51">
        <v>0</v>
      </c>
      <c r="K9" s="39">
        <f>G9-J9</f>
        <v>31.1</v>
      </c>
    </row>
    <row r="10" spans="1:11">
      <c r="A10">
        <v>5020</v>
      </c>
      <c r="B10" t="s">
        <v>45</v>
      </c>
      <c r="G10" s="6">
        <v>604.4</v>
      </c>
      <c r="I10" s="39">
        <f t="shared" ref="I10:I27" si="0">J10-H10</f>
        <v>574.20000000000005</v>
      </c>
      <c r="J10" s="6">
        <v>574.20000000000005</v>
      </c>
      <c r="K10" s="39">
        <f t="shared" ref="K10:K27" si="1">G10-J10</f>
        <v>30.199999999999932</v>
      </c>
    </row>
    <row r="11" spans="1:11">
      <c r="A11">
        <v>5030</v>
      </c>
      <c r="B11" t="s">
        <v>46</v>
      </c>
      <c r="G11" s="6">
        <v>1673.89</v>
      </c>
      <c r="I11" s="39">
        <f t="shared" si="0"/>
        <v>0</v>
      </c>
      <c r="K11" s="39">
        <f t="shared" si="1"/>
        <v>1673.89</v>
      </c>
    </row>
    <row r="12" spans="1:11">
      <c r="A12">
        <v>5040</v>
      </c>
      <c r="B12" t="s">
        <v>47</v>
      </c>
      <c r="G12" s="6">
        <v>0</v>
      </c>
      <c r="I12" s="39">
        <f t="shared" si="0"/>
        <v>0</v>
      </c>
      <c r="K12" s="39">
        <f t="shared" si="1"/>
        <v>0</v>
      </c>
    </row>
    <row r="13" spans="1:11">
      <c r="A13">
        <v>5050</v>
      </c>
      <c r="B13" t="s">
        <v>48</v>
      </c>
      <c r="G13" s="6">
        <v>1453.98</v>
      </c>
      <c r="H13" s="6">
        <v>72.88</v>
      </c>
      <c r="I13" s="39">
        <f t="shared" si="0"/>
        <v>81.28</v>
      </c>
      <c r="J13" s="51">
        <v>154.16</v>
      </c>
      <c r="K13" s="39">
        <f t="shared" si="1"/>
        <v>1299.82</v>
      </c>
    </row>
    <row r="14" spans="1:11">
      <c r="A14">
        <v>5060</v>
      </c>
      <c r="B14" t="s">
        <v>49</v>
      </c>
      <c r="G14" s="6">
        <v>2728.69</v>
      </c>
      <c r="I14" s="39">
        <f t="shared" si="0"/>
        <v>0</v>
      </c>
      <c r="K14" s="39">
        <f t="shared" si="1"/>
        <v>2728.69</v>
      </c>
    </row>
    <row r="15" spans="1:11">
      <c r="A15">
        <v>5070</v>
      </c>
      <c r="B15" t="s">
        <v>52</v>
      </c>
      <c r="G15" s="6">
        <v>94.95</v>
      </c>
      <c r="I15" s="39">
        <f t="shared" si="0"/>
        <v>0</v>
      </c>
      <c r="K15" s="39">
        <f t="shared" si="1"/>
        <v>94.95</v>
      </c>
    </row>
    <row r="16" spans="1:11">
      <c r="A16">
        <v>5080</v>
      </c>
      <c r="B16" t="s">
        <v>51</v>
      </c>
      <c r="G16" s="6">
        <v>726.31</v>
      </c>
      <c r="H16" s="6">
        <v>33.840000000000003</v>
      </c>
      <c r="I16" s="39">
        <f t="shared" si="0"/>
        <v>30.75</v>
      </c>
      <c r="J16" s="51">
        <v>64.59</v>
      </c>
      <c r="K16" s="39">
        <f t="shared" si="1"/>
        <v>661.71999999999991</v>
      </c>
    </row>
    <row r="17" spans="1:11">
      <c r="A17">
        <v>5090</v>
      </c>
      <c r="B17" t="s">
        <v>50</v>
      </c>
      <c r="G17" s="6">
        <v>200</v>
      </c>
      <c r="I17" s="39">
        <f t="shared" si="0"/>
        <v>3.67</v>
      </c>
      <c r="J17" s="6">
        <v>3.67</v>
      </c>
      <c r="K17" s="39">
        <f t="shared" si="1"/>
        <v>196.33</v>
      </c>
    </row>
    <row r="18" spans="1:11">
      <c r="B18" t="s">
        <v>53</v>
      </c>
      <c r="G18" s="6">
        <v>8442.2199999999993</v>
      </c>
      <c r="I18" s="39">
        <f t="shared" si="0"/>
        <v>0</v>
      </c>
      <c r="K18" s="39">
        <f t="shared" si="1"/>
        <v>8442.2199999999993</v>
      </c>
    </row>
    <row r="19" spans="1:11">
      <c r="A19">
        <v>5104</v>
      </c>
      <c r="B19" t="s">
        <v>54</v>
      </c>
      <c r="G19" s="6">
        <v>16144.38</v>
      </c>
      <c r="I19" s="39">
        <f t="shared" si="0"/>
        <v>0</v>
      </c>
      <c r="K19" s="39">
        <f t="shared" si="1"/>
        <v>16144.38</v>
      </c>
    </row>
    <row r="20" spans="1:11">
      <c r="B20" t="s">
        <v>68</v>
      </c>
      <c r="G20" s="6">
        <v>307.68</v>
      </c>
      <c r="I20" s="39">
        <f t="shared" si="0"/>
        <v>0</v>
      </c>
      <c r="K20" s="39">
        <f t="shared" si="1"/>
        <v>307.68</v>
      </c>
    </row>
    <row r="21" spans="1:11">
      <c r="A21">
        <v>5110</v>
      </c>
      <c r="B21" t="s">
        <v>55</v>
      </c>
      <c r="G21" s="6">
        <v>12729.74</v>
      </c>
      <c r="I21" s="39">
        <f t="shared" si="0"/>
        <v>6405</v>
      </c>
      <c r="J21" s="6">
        <v>6405</v>
      </c>
      <c r="K21" s="39">
        <f t="shared" si="1"/>
        <v>6324.74</v>
      </c>
    </row>
    <row r="22" spans="1:11">
      <c r="A22">
        <v>5120</v>
      </c>
      <c r="B22" t="s">
        <v>56</v>
      </c>
      <c r="G22" s="6">
        <v>5473.85</v>
      </c>
      <c r="H22" s="6">
        <v>605.79999999999995</v>
      </c>
      <c r="I22" s="39">
        <f t="shared" si="0"/>
        <v>675.7</v>
      </c>
      <c r="J22" s="51">
        <v>1281.5</v>
      </c>
      <c r="K22" s="39">
        <f t="shared" si="1"/>
        <v>4192.3500000000004</v>
      </c>
    </row>
    <row r="23" spans="1:11">
      <c r="A23">
        <v>5130</v>
      </c>
      <c r="B23" t="s">
        <v>57</v>
      </c>
      <c r="G23" s="6">
        <v>651.89</v>
      </c>
      <c r="H23" s="6">
        <v>15.46</v>
      </c>
      <c r="I23" s="39">
        <f t="shared" si="0"/>
        <v>52.749999999999993</v>
      </c>
      <c r="J23" s="6">
        <v>68.209999999999994</v>
      </c>
      <c r="K23" s="39">
        <f t="shared" si="1"/>
        <v>583.67999999999995</v>
      </c>
    </row>
    <row r="24" spans="1:11">
      <c r="A24">
        <v>5140</v>
      </c>
      <c r="B24" t="s">
        <v>58</v>
      </c>
      <c r="G24" s="6">
        <v>1199.06</v>
      </c>
      <c r="H24" s="6">
        <v>13.77</v>
      </c>
      <c r="I24" s="39">
        <f t="shared" si="0"/>
        <v>83.38000000000001</v>
      </c>
      <c r="J24" s="51">
        <v>97.15</v>
      </c>
      <c r="K24" s="39">
        <f t="shared" si="1"/>
        <v>1101.9099999999999</v>
      </c>
    </row>
    <row r="25" spans="1:11">
      <c r="B25" t="s">
        <v>59</v>
      </c>
      <c r="G25" s="6">
        <v>5425.27</v>
      </c>
      <c r="I25" s="39">
        <f t="shared" si="0"/>
        <v>531.5</v>
      </c>
      <c r="J25" s="51">
        <v>531.5</v>
      </c>
      <c r="K25" s="39">
        <f t="shared" si="1"/>
        <v>4893.7700000000004</v>
      </c>
    </row>
    <row r="26" spans="1:11">
      <c r="A26">
        <v>5160</v>
      </c>
      <c r="B26" t="s">
        <v>60</v>
      </c>
      <c r="G26" s="6">
        <v>1531.45</v>
      </c>
      <c r="H26" s="6">
        <v>125.25</v>
      </c>
      <c r="I26" s="39">
        <f t="shared" si="0"/>
        <v>11.719999999999999</v>
      </c>
      <c r="J26" s="51">
        <v>136.97</v>
      </c>
      <c r="K26" s="39">
        <f t="shared" si="1"/>
        <v>1394.48</v>
      </c>
    </row>
    <row r="27" spans="1:11">
      <c r="A27">
        <v>6000</v>
      </c>
      <c r="B27" t="s">
        <v>10</v>
      </c>
      <c r="G27" s="6">
        <v>66289.72</v>
      </c>
      <c r="H27" s="6">
        <v>5509.13</v>
      </c>
      <c r="I27" s="39">
        <f t="shared" si="0"/>
        <v>6722.829999999999</v>
      </c>
      <c r="J27" s="6">
        <v>12231.96</v>
      </c>
      <c r="K27" s="39">
        <f t="shared" si="1"/>
        <v>54057.760000000002</v>
      </c>
    </row>
    <row r="28" spans="1:11" ht="13.5" thickBot="1">
      <c r="G28" s="40">
        <f>SUM(G9:G27)</f>
        <v>125708.57999999999</v>
      </c>
      <c r="H28" s="40">
        <f>SUM(H9:H27)</f>
        <v>6403.71</v>
      </c>
      <c r="I28" s="40">
        <f>SUM(I9:I27)</f>
        <v>15145.199999999997</v>
      </c>
      <c r="J28" s="40">
        <f>SUM(J9:J27)</f>
        <v>21548.909999999996</v>
      </c>
      <c r="K28" s="40">
        <f>SUM(K9:K27)</f>
        <v>104159.67000000001</v>
      </c>
    </row>
    <row r="29" spans="1:11" ht="13.5" thickTop="1"/>
    <row r="30" spans="1:11">
      <c r="B30" s="50"/>
      <c r="G30" s="38"/>
    </row>
    <row r="31" spans="1:11">
      <c r="A31" t="s">
        <v>173</v>
      </c>
    </row>
    <row r="32" spans="1:11">
      <c r="A32" s="51"/>
      <c r="B32" s="51"/>
      <c r="C32" s="6" t="s">
        <v>174</v>
      </c>
      <c r="D32" s="54"/>
      <c r="E32" s="54"/>
      <c r="F32" s="54"/>
      <c r="G32" s="54"/>
      <c r="H32" s="54"/>
      <c r="J32" s="6">
        <v>40.44</v>
      </c>
    </row>
    <row r="33" spans="3:10">
      <c r="C33" t="s">
        <v>175</v>
      </c>
      <c r="J33" s="6">
        <v>57.06</v>
      </c>
    </row>
    <row r="34" spans="3:10">
      <c r="C34" t="s">
        <v>176</v>
      </c>
      <c r="J34" s="6">
        <v>434</v>
      </c>
    </row>
    <row r="35" spans="3:10" ht="13.5" thickBot="1">
      <c r="J35" s="53">
        <f>J32+J33+J34</f>
        <v>531.5</v>
      </c>
    </row>
    <row r="36" spans="3:10" ht="13.5" thickTop="1"/>
  </sheetData>
  <pageMargins left="0.25" right="0.25" top="0.5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zoomScaleNormal="100" workbookViewId="0">
      <selection activeCell="H19" sqref="H19"/>
    </sheetView>
  </sheetViews>
  <sheetFormatPr defaultRowHeight="12.75"/>
  <cols>
    <col min="3" max="3" width="6" customWidth="1"/>
    <col min="4" max="4" width="0.7109375" customWidth="1"/>
    <col min="5" max="7" width="13.7109375" style="6" customWidth="1"/>
    <col min="8" max="8" width="13.140625" style="6" customWidth="1"/>
    <col min="9" max="9" width="1.7109375" customWidth="1"/>
    <col min="10" max="10" width="13.5703125" style="6" customWidth="1"/>
    <col min="11" max="11" width="2.7109375" customWidth="1"/>
  </cols>
  <sheetData>
    <row r="1" spans="1:10">
      <c r="A1" s="10" t="s">
        <v>5</v>
      </c>
      <c r="B1" s="10"/>
      <c r="C1" s="10"/>
      <c r="D1" s="10"/>
      <c r="E1" s="7"/>
      <c r="F1" s="7"/>
      <c r="G1" s="7"/>
      <c r="H1" s="7"/>
      <c r="I1" s="10"/>
      <c r="J1" s="10"/>
    </row>
    <row r="2" spans="1:10">
      <c r="A2" s="10" t="s">
        <v>61</v>
      </c>
      <c r="B2" s="10"/>
      <c r="C2" s="10"/>
      <c r="D2" s="10"/>
      <c r="E2" s="7"/>
      <c r="F2" s="7"/>
      <c r="G2" s="7"/>
      <c r="H2" s="7"/>
      <c r="I2" s="10"/>
      <c r="J2" s="10"/>
    </row>
    <row r="3" spans="1:10">
      <c r="A3" s="49" t="s">
        <v>189</v>
      </c>
      <c r="B3" s="10"/>
      <c r="C3" s="10"/>
      <c r="D3" s="10"/>
      <c r="E3" s="7"/>
      <c r="F3" s="7"/>
      <c r="G3" s="7"/>
      <c r="H3" s="7"/>
      <c r="I3" s="10"/>
      <c r="J3" s="10"/>
    </row>
    <row r="4" spans="1:10">
      <c r="A4" s="10"/>
      <c r="B4" s="10"/>
      <c r="C4" s="10"/>
      <c r="D4" s="10"/>
      <c r="E4" s="7"/>
      <c r="F4" s="7"/>
      <c r="G4" s="7"/>
      <c r="H4" s="7"/>
      <c r="I4" s="10"/>
      <c r="J4" s="10"/>
    </row>
    <row r="5" spans="1:10">
      <c r="A5" s="37" t="s">
        <v>42</v>
      </c>
      <c r="H5" s="8" t="s">
        <v>42</v>
      </c>
    </row>
    <row r="6" spans="1:10">
      <c r="A6" s="37"/>
      <c r="H6" s="8"/>
    </row>
    <row r="7" spans="1:10">
      <c r="A7" s="37" t="s">
        <v>190</v>
      </c>
      <c r="H7" s="8"/>
    </row>
    <row r="8" spans="1:10">
      <c r="A8" s="37"/>
      <c r="F8" s="8" t="s">
        <v>88</v>
      </c>
      <c r="H8" s="8"/>
    </row>
    <row r="9" spans="1:10">
      <c r="A9" s="37"/>
      <c r="E9" s="8" t="s">
        <v>70</v>
      </c>
      <c r="F9" s="8" t="s">
        <v>94</v>
      </c>
      <c r="G9" s="8" t="s">
        <v>91</v>
      </c>
      <c r="H9" s="8" t="s">
        <v>87</v>
      </c>
    </row>
    <row r="10" spans="1:10">
      <c r="E10" s="8" t="s">
        <v>23</v>
      </c>
      <c r="F10" s="8" t="s">
        <v>67</v>
      </c>
      <c r="G10" s="8" t="s">
        <v>92</v>
      </c>
      <c r="H10" s="8" t="s">
        <v>67</v>
      </c>
      <c r="J10" s="8" t="s">
        <v>24</v>
      </c>
    </row>
    <row r="11" spans="1:10">
      <c r="E11" s="8"/>
      <c r="H11" s="8"/>
      <c r="J11" s="8"/>
    </row>
    <row r="12" spans="1:10">
      <c r="A12" t="s">
        <v>62</v>
      </c>
      <c r="E12" s="6">
        <v>125708.58</v>
      </c>
      <c r="F12" s="6">
        <v>6403.71</v>
      </c>
      <c r="G12" s="39">
        <f>H12-F12</f>
        <v>15145.2</v>
      </c>
      <c r="H12" s="6">
        <v>21548.91</v>
      </c>
      <c r="J12" s="43">
        <f>E12-H12</f>
        <v>104159.67</v>
      </c>
    </row>
    <row r="13" spans="1:10">
      <c r="G13" s="39"/>
      <c r="J13" s="39"/>
    </row>
    <row r="14" spans="1:10">
      <c r="A14" t="s">
        <v>63</v>
      </c>
      <c r="E14" s="6">
        <v>126143.45</v>
      </c>
      <c r="F14" s="6">
        <v>5104.6000000000004</v>
      </c>
      <c r="G14" s="39">
        <f>H14-F14</f>
        <v>7875.9400000000005</v>
      </c>
      <c r="H14" s="6">
        <v>12980.54</v>
      </c>
      <c r="J14" s="43">
        <f>E14-H14</f>
        <v>113162.91</v>
      </c>
    </row>
    <row r="15" spans="1:10">
      <c r="F15" s="6" t="s">
        <v>42</v>
      </c>
      <c r="G15" s="39"/>
      <c r="J15" s="39"/>
    </row>
    <row r="16" spans="1:10">
      <c r="A16" t="s">
        <v>64</v>
      </c>
      <c r="E16" s="6">
        <v>285222.02</v>
      </c>
      <c r="F16" s="6">
        <v>8687.6</v>
      </c>
      <c r="G16" s="39">
        <f>H16-F16</f>
        <v>12173.269999999999</v>
      </c>
      <c r="H16" s="6">
        <v>20860.87</v>
      </c>
      <c r="J16" s="43">
        <f>E16-H16</f>
        <v>264361.15000000002</v>
      </c>
    </row>
    <row r="17" spans="1:10">
      <c r="G17" s="39"/>
      <c r="J17" s="39"/>
    </row>
    <row r="18" spans="1:10">
      <c r="A18" t="s">
        <v>65</v>
      </c>
      <c r="E18" s="6">
        <v>548327.61</v>
      </c>
      <c r="F18" s="6">
        <v>3610.11</v>
      </c>
      <c r="G18" s="39">
        <f>H18-F18</f>
        <v>26263.69</v>
      </c>
      <c r="H18" s="6">
        <v>29873.8</v>
      </c>
      <c r="J18" s="43">
        <f>E18-H18</f>
        <v>518453.81</v>
      </c>
    </row>
    <row r="19" spans="1:10">
      <c r="G19" s="39"/>
      <c r="J19" s="43"/>
    </row>
    <row r="20" spans="1:10">
      <c r="G20" s="39"/>
      <c r="J20" s="43">
        <f>E20-H20</f>
        <v>0</v>
      </c>
    </row>
    <row r="21" spans="1:10">
      <c r="G21" s="39"/>
      <c r="J21" s="43"/>
    </row>
    <row r="22" spans="1:10">
      <c r="G22" s="39"/>
      <c r="J22" s="43">
        <f>E22-H22</f>
        <v>0</v>
      </c>
    </row>
    <row r="23" spans="1:10">
      <c r="G23" s="39"/>
      <c r="J23" s="43"/>
    </row>
    <row r="24" spans="1:10">
      <c r="G24" s="39"/>
      <c r="J24" s="43">
        <f>E24-H24</f>
        <v>0</v>
      </c>
    </row>
    <row r="25" spans="1:10">
      <c r="G25" s="39"/>
      <c r="J25" s="39"/>
    </row>
    <row r="26" spans="1:10">
      <c r="E26" s="9"/>
      <c r="F26" s="9"/>
      <c r="G26" s="45"/>
      <c r="H26" s="9"/>
      <c r="J26" s="44">
        <f>E26-H26</f>
        <v>0</v>
      </c>
    </row>
    <row r="27" spans="1:10">
      <c r="G27" s="39"/>
      <c r="J27" s="39"/>
    </row>
    <row r="28" spans="1:10">
      <c r="G28" s="39"/>
      <c r="J28" s="39"/>
    </row>
    <row r="29" spans="1:10" ht="13.5" thickBot="1">
      <c r="A29" s="2" t="s">
        <v>66</v>
      </c>
      <c r="E29" s="41">
        <f>SUM(E12:E27)</f>
        <v>1085401.6600000001</v>
      </c>
      <c r="F29" s="41">
        <f>SUM(F12:F27)</f>
        <v>23806.020000000004</v>
      </c>
      <c r="G29" s="41">
        <f>SUM(G12:G27)</f>
        <v>61458.099999999991</v>
      </c>
      <c r="H29" s="41">
        <f>SUM(H12:H27)</f>
        <v>85264.12</v>
      </c>
      <c r="I29" s="42"/>
      <c r="J29" s="41">
        <f>SUM(J12:J27)</f>
        <v>1000137.54</v>
      </c>
    </row>
    <row r="30" spans="1:10" ht="13.5" thickTop="1"/>
  </sheetData>
  <pageMargins left="0.25" right="0.2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workbookViewId="0">
      <selection activeCell="F9" sqref="F9:F14"/>
    </sheetView>
  </sheetViews>
  <sheetFormatPr defaultRowHeight="12.75"/>
  <cols>
    <col min="1" max="1" width="17.7109375" customWidth="1"/>
    <col min="2" max="2" width="2.85546875" customWidth="1"/>
    <col min="3" max="5" width="15.7109375" customWidth="1"/>
    <col min="6" max="6" width="14.140625" customWidth="1"/>
  </cols>
  <sheetData>
    <row r="1" spans="1:6">
      <c r="A1" s="4" t="s">
        <v>5</v>
      </c>
      <c r="B1" s="4"/>
      <c r="C1" s="4"/>
      <c r="D1" s="4"/>
      <c r="E1" s="4"/>
    </row>
    <row r="2" spans="1:6">
      <c r="A2" s="4" t="s">
        <v>0</v>
      </c>
      <c r="B2" s="4"/>
      <c r="C2" s="4"/>
      <c r="D2" s="4"/>
      <c r="E2" s="4"/>
    </row>
    <row r="3" spans="1:6">
      <c r="A3" s="48" t="s">
        <v>182</v>
      </c>
      <c r="B3" s="4"/>
      <c r="C3" s="4"/>
      <c r="D3" s="4"/>
      <c r="E3" s="4"/>
    </row>
    <row r="5" spans="1:6">
      <c r="A5" s="36" t="s">
        <v>42</v>
      </c>
    </row>
    <row r="7" spans="1:6">
      <c r="C7" s="15" t="s">
        <v>23</v>
      </c>
      <c r="D7" s="15" t="s">
        <v>4</v>
      </c>
      <c r="E7" s="15" t="s">
        <v>24</v>
      </c>
      <c r="F7" s="15" t="s">
        <v>193</v>
      </c>
    </row>
    <row r="8" spans="1:6">
      <c r="C8" s="14"/>
      <c r="D8" s="14"/>
      <c r="E8" s="14"/>
    </row>
    <row r="9" spans="1:6">
      <c r="A9" t="s">
        <v>62</v>
      </c>
      <c r="C9" s="12">
        <v>125708.58</v>
      </c>
      <c r="D9" s="12">
        <v>21548.91</v>
      </c>
      <c r="E9" s="12">
        <f>SUM(C9-D9)</f>
        <v>104159.67</v>
      </c>
      <c r="F9" s="65">
        <v>60864.31</v>
      </c>
    </row>
    <row r="10" spans="1:6">
      <c r="A10" t="s">
        <v>1</v>
      </c>
      <c r="C10" s="12">
        <v>126143.45</v>
      </c>
      <c r="D10" s="12">
        <v>12980.54</v>
      </c>
      <c r="E10" s="12">
        <f>SUM(C10-D10)</f>
        <v>113162.91</v>
      </c>
      <c r="F10">
        <v>217605.54</v>
      </c>
    </row>
    <row r="11" spans="1:6">
      <c r="A11" t="s">
        <v>2</v>
      </c>
      <c r="C11" s="12">
        <v>285222.02</v>
      </c>
      <c r="D11" s="12">
        <v>20860.87</v>
      </c>
      <c r="E11" s="12">
        <f>SUM(C11-D11)</f>
        <v>264361.15000000002</v>
      </c>
      <c r="F11" s="65">
        <v>305764.21999999997</v>
      </c>
    </row>
    <row r="12" spans="1:6">
      <c r="A12" t="s">
        <v>3</v>
      </c>
      <c r="C12" s="12">
        <v>548327.61</v>
      </c>
      <c r="D12" s="12">
        <v>29873.8</v>
      </c>
      <c r="E12" s="12">
        <f>SUM(C12-D12)</f>
        <v>518453.81</v>
      </c>
      <c r="F12">
        <v>369686.9</v>
      </c>
    </row>
    <row r="14" spans="1:6">
      <c r="A14" s="2" t="s">
        <v>40</v>
      </c>
      <c r="C14" s="13">
        <f>SUM(C9:C12)</f>
        <v>1085401.6600000001</v>
      </c>
      <c r="D14" s="13">
        <f>SUM(D9:D12)</f>
        <v>85264.12</v>
      </c>
      <c r="E14" s="13">
        <f>SUM(E9:E12)</f>
        <v>1000137.54</v>
      </c>
      <c r="F14" s="65">
        <f>SUM(F9:F13)</f>
        <v>953920.97</v>
      </c>
    </row>
  </sheetData>
  <pageMargins left="0.25" right="0.25" top="0.5" bottom="0.5" header="0.5" footer="0.5"/>
  <pageSetup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2"/>
  <sheetViews>
    <sheetView topLeftCell="A19" zoomScaleNormal="100" workbookViewId="0">
      <selection activeCell="D41" sqref="D41"/>
    </sheetView>
  </sheetViews>
  <sheetFormatPr defaultRowHeight="12.75"/>
  <cols>
    <col min="1" max="1" width="9.140625" style="6"/>
    <col min="2" max="2" width="10.28515625" style="6" bestFit="1" customWidth="1"/>
    <col min="3" max="3" width="9.140625" style="6"/>
    <col min="4" max="4" width="9" style="6" customWidth="1"/>
    <col min="5" max="6" width="12.7109375" style="6" customWidth="1"/>
    <col min="7" max="7" width="11.7109375" style="6" customWidth="1"/>
    <col min="8" max="9" width="7.140625" style="6" customWidth="1"/>
    <col min="10" max="10" width="8" style="6" customWidth="1"/>
    <col min="11" max="11" width="12.5703125" style="6" customWidth="1"/>
    <col min="12" max="16384" width="9.140625" style="6"/>
  </cols>
  <sheetData>
    <row r="2" spans="1:9">
      <c r="A2" s="7" t="s">
        <v>71</v>
      </c>
      <c r="B2" s="7"/>
      <c r="C2" s="7"/>
      <c r="D2" s="7"/>
      <c r="E2" s="7"/>
      <c r="F2" s="7"/>
      <c r="G2" s="7"/>
      <c r="H2" s="7"/>
      <c r="I2" s="7"/>
    </row>
    <row r="3" spans="1:9">
      <c r="A3" s="7" t="s">
        <v>72</v>
      </c>
      <c r="B3" s="7"/>
      <c r="C3" s="7"/>
      <c r="D3" s="7"/>
      <c r="E3" s="7"/>
      <c r="F3" s="7"/>
      <c r="G3" s="7"/>
      <c r="H3" s="7"/>
      <c r="I3" s="7"/>
    </row>
    <row r="4" spans="1:9">
      <c r="A4" s="7" t="s">
        <v>183</v>
      </c>
      <c r="B4" s="7"/>
      <c r="C4" s="7"/>
      <c r="D4" s="7"/>
      <c r="E4" s="7"/>
      <c r="F4" s="7"/>
      <c r="G4" s="7"/>
      <c r="H4" s="7"/>
      <c r="I4" s="7"/>
    </row>
    <row r="5" spans="1:9">
      <c r="A5" s="7"/>
      <c r="B5" s="7"/>
      <c r="C5" s="7"/>
      <c r="D5" s="7"/>
      <c r="E5" s="7"/>
      <c r="F5" s="7"/>
      <c r="G5" s="7"/>
      <c r="H5" s="7"/>
      <c r="I5" s="7"/>
    </row>
    <row r="6" spans="1:9">
      <c r="A6" s="46" t="s">
        <v>181</v>
      </c>
    </row>
    <row r="8" spans="1:9">
      <c r="A8" s="6" t="s">
        <v>73</v>
      </c>
    </row>
    <row r="9" spans="1:9">
      <c r="B9" s="52">
        <v>40919</v>
      </c>
      <c r="G9" s="6">
        <v>50250</v>
      </c>
    </row>
    <row r="10" spans="1:9">
      <c r="B10" s="52">
        <v>41010</v>
      </c>
      <c r="G10" s="6">
        <v>40250</v>
      </c>
    </row>
    <row r="11" spans="1:9">
      <c r="B11" s="52">
        <v>41106</v>
      </c>
      <c r="G11" s="6">
        <v>60250</v>
      </c>
    </row>
    <row r="12" spans="1:9">
      <c r="B12" s="52"/>
      <c r="E12" s="38"/>
      <c r="G12" s="9"/>
    </row>
    <row r="13" spans="1:9">
      <c r="E13" s="38"/>
      <c r="G13" s="6">
        <f>SUM(G9:G12)</f>
        <v>150750</v>
      </c>
    </row>
    <row r="15" spans="1:9">
      <c r="A15" s="6" t="s">
        <v>74</v>
      </c>
      <c r="E15" s="63" t="s">
        <v>184</v>
      </c>
      <c r="F15" s="63" t="s">
        <v>192</v>
      </c>
    </row>
    <row r="16" spans="1:9">
      <c r="A16" s="56" t="s">
        <v>126</v>
      </c>
      <c r="B16" s="6" t="s">
        <v>75</v>
      </c>
      <c r="D16" s="6" t="s">
        <v>42</v>
      </c>
      <c r="E16" s="6">
        <v>14958.56</v>
      </c>
      <c r="F16" s="6">
        <v>3223</v>
      </c>
      <c r="G16" s="6">
        <f>E16+F16</f>
        <v>18181.559999999998</v>
      </c>
    </row>
    <row r="17" spans="1:11">
      <c r="A17" s="56" t="s">
        <v>127</v>
      </c>
      <c r="B17" s="6" t="s">
        <v>76</v>
      </c>
      <c r="D17" s="6" t="s">
        <v>42</v>
      </c>
      <c r="E17" s="6">
        <v>4637.1499999999996</v>
      </c>
      <c r="F17" s="6">
        <v>999.14</v>
      </c>
      <c r="G17" s="6">
        <f t="shared" ref="G17:G24" si="0">E17+F17</f>
        <v>5636.29</v>
      </c>
    </row>
    <row r="18" spans="1:11">
      <c r="A18" s="56" t="s">
        <v>128</v>
      </c>
      <c r="B18" s="6" t="s">
        <v>106</v>
      </c>
      <c r="E18" s="6">
        <v>95188.43</v>
      </c>
      <c r="F18" s="6">
        <v>13468.91</v>
      </c>
      <c r="G18" s="6">
        <f t="shared" si="0"/>
        <v>108657.34</v>
      </c>
    </row>
    <row r="19" spans="1:11">
      <c r="A19" s="56" t="s">
        <v>129</v>
      </c>
      <c r="B19" s="6" t="s">
        <v>100</v>
      </c>
      <c r="E19" s="6">
        <v>86.42</v>
      </c>
      <c r="F19" s="6">
        <v>47.22</v>
      </c>
      <c r="G19" s="6">
        <f t="shared" si="0"/>
        <v>133.63999999999999</v>
      </c>
    </row>
    <row r="20" spans="1:11">
      <c r="A20" s="56" t="s">
        <v>130</v>
      </c>
      <c r="B20" s="6" t="s">
        <v>105</v>
      </c>
      <c r="E20" s="6">
        <v>0</v>
      </c>
      <c r="F20" s="6">
        <v>0</v>
      </c>
      <c r="G20" s="6">
        <f t="shared" si="0"/>
        <v>0</v>
      </c>
    </row>
    <row r="21" spans="1:11">
      <c r="A21" s="56" t="s">
        <v>131</v>
      </c>
      <c r="B21" s="6" t="s">
        <v>125</v>
      </c>
      <c r="E21" s="6">
        <v>139.55000000000001</v>
      </c>
      <c r="F21" s="6">
        <v>0</v>
      </c>
      <c r="G21" s="6">
        <f t="shared" si="0"/>
        <v>139.55000000000001</v>
      </c>
    </row>
    <row r="22" spans="1:11">
      <c r="A22" s="57" t="s">
        <v>132</v>
      </c>
      <c r="B22" s="6" t="s">
        <v>56</v>
      </c>
      <c r="E22" s="6">
        <v>8415</v>
      </c>
      <c r="F22" s="6">
        <v>1870</v>
      </c>
      <c r="G22" s="6">
        <f t="shared" si="0"/>
        <v>10285</v>
      </c>
    </row>
    <row r="23" spans="1:11">
      <c r="A23" s="57" t="s">
        <v>133</v>
      </c>
      <c r="B23" s="6" t="s">
        <v>104</v>
      </c>
      <c r="E23" s="6">
        <v>1178.6300000000001</v>
      </c>
      <c r="F23" s="6">
        <v>0</v>
      </c>
      <c r="G23" s="6">
        <f t="shared" si="0"/>
        <v>1178.6300000000001</v>
      </c>
    </row>
    <row r="24" spans="1:11">
      <c r="A24" s="57" t="s">
        <v>134</v>
      </c>
      <c r="B24" s="6" t="s">
        <v>95</v>
      </c>
      <c r="E24" s="9">
        <v>5257.65</v>
      </c>
      <c r="F24" s="9">
        <v>1144.8</v>
      </c>
      <c r="G24" s="9">
        <f t="shared" si="0"/>
        <v>6402.45</v>
      </c>
    </row>
    <row r="25" spans="1:11">
      <c r="E25" s="6">
        <f>SUM(E16:E24)</f>
        <v>129861.38999999998</v>
      </c>
      <c r="F25" s="6">
        <f>SUM(F16:F24)</f>
        <v>20753.07</v>
      </c>
      <c r="G25" s="64">
        <f>SUM(G16:G24)</f>
        <v>150614.46000000002</v>
      </c>
      <c r="H25" s="38"/>
      <c r="I25" s="38"/>
    </row>
    <row r="28" spans="1:11" ht="13.5" thickBot="1">
      <c r="A28" s="6" t="s">
        <v>77</v>
      </c>
      <c r="F28" s="38" t="s">
        <v>42</v>
      </c>
      <c r="G28" s="11">
        <f>G13-G25</f>
        <v>135.53999999997905</v>
      </c>
      <c r="H28" s="38"/>
      <c r="I28" s="38"/>
    </row>
    <row r="29" spans="1:11" ht="13.5" thickTop="1">
      <c r="F29" s="38"/>
    </row>
    <row r="30" spans="1:11">
      <c r="A30" s="6" t="s">
        <v>99</v>
      </c>
    </row>
    <row r="31" spans="1:11">
      <c r="A31" s="47"/>
      <c r="B31" s="60" t="s">
        <v>185</v>
      </c>
      <c r="C31" s="60" t="s">
        <v>186</v>
      </c>
      <c r="D31" s="61" t="s">
        <v>187</v>
      </c>
      <c r="E31" s="60" t="s">
        <v>188</v>
      </c>
      <c r="F31" s="61" t="s">
        <v>42</v>
      </c>
      <c r="G31" s="62" t="s">
        <v>42</v>
      </c>
      <c r="H31" s="62" t="s">
        <v>42</v>
      </c>
      <c r="I31" s="62" t="s">
        <v>42</v>
      </c>
      <c r="J31" s="62" t="s">
        <v>42</v>
      </c>
      <c r="K31" s="50" t="s">
        <v>40</v>
      </c>
    </row>
    <row r="32" spans="1:11">
      <c r="A32" s="38" t="s">
        <v>177</v>
      </c>
      <c r="B32" s="38">
        <v>252.27</v>
      </c>
      <c r="C32" s="38">
        <v>28.03</v>
      </c>
      <c r="D32" s="38">
        <v>25.23</v>
      </c>
      <c r="E32" s="38"/>
      <c r="F32" s="38"/>
      <c r="K32" s="6">
        <f>SUM(B32:J32)</f>
        <v>305.53000000000003</v>
      </c>
    </row>
    <row r="33" spans="1:11">
      <c r="A33" s="38" t="s">
        <v>97</v>
      </c>
      <c r="B33" s="38">
        <v>105.8</v>
      </c>
      <c r="C33" s="38">
        <v>13.02</v>
      </c>
      <c r="D33" s="38">
        <v>9.5399999999999991</v>
      </c>
      <c r="E33" s="38"/>
      <c r="F33" s="38"/>
      <c r="K33" s="6">
        <f t="shared" ref="K33:K40" si="1">SUM(B33:J33)</f>
        <v>128.35999999999999</v>
      </c>
    </row>
    <row r="34" spans="1:11">
      <c r="A34" s="6" t="s">
        <v>56</v>
      </c>
      <c r="B34" s="6">
        <v>2105.3000000000002</v>
      </c>
      <c r="C34" s="6">
        <v>233</v>
      </c>
      <c r="D34" s="6">
        <v>209.7</v>
      </c>
      <c r="K34" s="6">
        <f t="shared" si="1"/>
        <v>2548</v>
      </c>
    </row>
    <row r="35" spans="1:11">
      <c r="A35" s="6" t="s">
        <v>98</v>
      </c>
      <c r="B35" s="6">
        <v>35.07</v>
      </c>
      <c r="C35" s="6">
        <v>5.95</v>
      </c>
      <c r="D35" s="6">
        <v>16.37</v>
      </c>
      <c r="K35" s="6">
        <f t="shared" si="1"/>
        <v>57.39</v>
      </c>
    </row>
    <row r="36" spans="1:11">
      <c r="A36" s="6" t="s">
        <v>105</v>
      </c>
      <c r="B36" s="6">
        <v>10.050000000000001</v>
      </c>
      <c r="C36" s="6">
        <v>9.68</v>
      </c>
      <c r="D36" s="6">
        <v>9.9</v>
      </c>
      <c r="K36" s="6">
        <f t="shared" si="1"/>
        <v>29.630000000000003</v>
      </c>
    </row>
    <row r="37" spans="1:11">
      <c r="A37" s="6" t="s">
        <v>100</v>
      </c>
      <c r="B37" s="6">
        <v>728.58</v>
      </c>
      <c r="C37" s="6">
        <v>86.5</v>
      </c>
      <c r="D37" s="6">
        <v>64.89</v>
      </c>
      <c r="K37" s="6">
        <f t="shared" si="1"/>
        <v>879.97</v>
      </c>
    </row>
    <row r="38" spans="1:11">
      <c r="A38" s="51" t="s">
        <v>58</v>
      </c>
      <c r="B38" s="6">
        <v>206.62</v>
      </c>
      <c r="C38" s="6">
        <v>5.3</v>
      </c>
      <c r="D38" s="6">
        <v>25.88</v>
      </c>
      <c r="K38" s="6">
        <f t="shared" si="1"/>
        <v>237.8</v>
      </c>
    </row>
    <row r="39" spans="1:11">
      <c r="A39" s="6" t="s">
        <v>178</v>
      </c>
      <c r="B39" s="6">
        <v>308.95999999999998</v>
      </c>
      <c r="C39" s="6">
        <v>48.18</v>
      </c>
      <c r="D39" s="6">
        <v>3.63</v>
      </c>
      <c r="K39" s="6">
        <f t="shared" si="1"/>
        <v>360.77</v>
      </c>
    </row>
    <row r="40" spans="1:11">
      <c r="A40" s="6" t="s">
        <v>179</v>
      </c>
      <c r="B40" s="6">
        <v>1505</v>
      </c>
      <c r="C40" s="6">
        <v>175</v>
      </c>
      <c r="D40" s="6">
        <v>175</v>
      </c>
      <c r="K40" s="6">
        <f t="shared" si="1"/>
        <v>1855</v>
      </c>
    </row>
    <row r="41" spans="1:11" ht="13.5" thickBot="1">
      <c r="A41" s="6" t="s">
        <v>40</v>
      </c>
      <c r="B41" s="53">
        <f t="shared" ref="B41:K41" si="2">SUM(B32:B40)</f>
        <v>5257.6500000000005</v>
      </c>
      <c r="C41" s="53">
        <f t="shared" si="2"/>
        <v>604.66000000000008</v>
      </c>
      <c r="D41" s="53">
        <f t="shared" si="2"/>
        <v>540.13999999999987</v>
      </c>
      <c r="E41" s="53">
        <f t="shared" si="2"/>
        <v>0</v>
      </c>
      <c r="F41" s="53">
        <f t="shared" si="2"/>
        <v>0</v>
      </c>
      <c r="G41" s="53">
        <f>SUM(G32:G40)</f>
        <v>0</v>
      </c>
      <c r="H41" s="53">
        <f>SUM(H32:H40)</f>
        <v>0</v>
      </c>
      <c r="I41" s="53">
        <f>SUM(I32:I40)</f>
        <v>0</v>
      </c>
      <c r="J41" s="53">
        <f t="shared" si="2"/>
        <v>0</v>
      </c>
      <c r="K41" s="53">
        <f t="shared" si="2"/>
        <v>6402.4500000000007</v>
      </c>
    </row>
    <row r="42" spans="1:11" ht="13.5" thickTop="1"/>
  </sheetData>
  <pageMargins left="0.25" right="0.25" top="0.75" bottom="1" header="0.5" footer="0.5"/>
  <pageSetup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4"/>
  <sheetViews>
    <sheetView tabSelected="1" workbookViewId="0">
      <selection activeCell="A50" sqref="A1:L50"/>
    </sheetView>
  </sheetViews>
  <sheetFormatPr defaultRowHeight="12.75"/>
  <cols>
    <col min="1" max="2" width="9.140625" style="18"/>
    <col min="3" max="3" width="11.7109375" style="18" customWidth="1"/>
    <col min="4" max="4" width="1.7109375" style="18" customWidth="1"/>
    <col min="5" max="5" width="11.7109375" style="18" customWidth="1"/>
    <col min="6" max="6" width="1.7109375" style="18" customWidth="1"/>
    <col min="7" max="7" width="11.7109375" style="18" customWidth="1"/>
    <col min="8" max="8" width="1.7109375" style="18" customWidth="1"/>
    <col min="9" max="9" width="11.7109375" style="18" customWidth="1"/>
    <col min="10" max="10" width="1.7109375" style="18" customWidth="1"/>
    <col min="11" max="11" width="11.7109375" style="18" customWidth="1"/>
    <col min="12" max="12" width="4.5703125" style="18" customWidth="1"/>
    <col min="13" max="16" width="9.140625" style="18"/>
    <col min="17" max="17" width="9.7109375" style="18" bestFit="1" customWidth="1"/>
    <col min="18" max="18" width="10.7109375" style="18" customWidth="1"/>
    <col min="19" max="16384" width="9.140625" style="18"/>
  </cols>
  <sheetData>
    <row r="1" spans="1:19">
      <c r="A1" s="16" t="s">
        <v>78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9">
      <c r="A2" s="16" t="s">
        <v>5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9">
      <c r="A3" s="16" t="s">
        <v>182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9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9">
      <c r="O5" s="25"/>
      <c r="P5" s="26"/>
      <c r="Q5" s="26"/>
      <c r="R5" s="26"/>
      <c r="S5" s="27"/>
    </row>
    <row r="6" spans="1:19">
      <c r="O6" s="28" t="s">
        <v>86</v>
      </c>
      <c r="P6" s="29"/>
      <c r="Q6" s="29"/>
      <c r="R6" s="29"/>
      <c r="S6" s="30"/>
    </row>
    <row r="7" spans="1:19">
      <c r="C7" s="19" t="s">
        <v>80</v>
      </c>
      <c r="D7" s="19"/>
      <c r="E7" s="19" t="s">
        <v>81</v>
      </c>
      <c r="F7" s="19"/>
      <c r="G7" s="19" t="s">
        <v>82</v>
      </c>
      <c r="H7" s="19"/>
      <c r="I7" s="19" t="s">
        <v>83</v>
      </c>
      <c r="J7" s="19"/>
      <c r="K7" s="19" t="s">
        <v>84</v>
      </c>
      <c r="O7" s="28"/>
      <c r="P7" s="29"/>
      <c r="Q7" s="31" t="s">
        <v>80</v>
      </c>
      <c r="R7" s="31" t="s">
        <v>83</v>
      </c>
      <c r="S7" s="30"/>
    </row>
    <row r="8" spans="1:19">
      <c r="C8" s="20" t="s">
        <v>69</v>
      </c>
      <c r="D8" s="19"/>
      <c r="E8" s="20" t="s">
        <v>69</v>
      </c>
      <c r="F8" s="19"/>
      <c r="G8" s="20" t="s">
        <v>81</v>
      </c>
      <c r="H8" s="19"/>
      <c r="I8" s="20" t="s">
        <v>81</v>
      </c>
      <c r="J8" s="19"/>
      <c r="K8" s="20" t="s">
        <v>85</v>
      </c>
      <c r="O8" s="28"/>
      <c r="P8" s="29"/>
      <c r="Q8" s="32" t="s">
        <v>69</v>
      </c>
      <c r="R8" s="32" t="s">
        <v>81</v>
      </c>
      <c r="S8" s="30"/>
    </row>
    <row r="9" spans="1:19">
      <c r="O9" s="28"/>
      <c r="P9" s="29"/>
      <c r="Q9" s="29"/>
      <c r="R9" s="29"/>
      <c r="S9" s="30"/>
    </row>
    <row r="10" spans="1:19">
      <c r="A10" s="18" t="s">
        <v>1</v>
      </c>
      <c r="C10" s="18">
        <v>12981</v>
      </c>
      <c r="D10" s="18" t="s">
        <v>42</v>
      </c>
      <c r="E10" s="18">
        <v>21024</v>
      </c>
      <c r="G10" s="18">
        <f>E10-C10</f>
        <v>8043</v>
      </c>
      <c r="I10" s="18">
        <v>126143</v>
      </c>
      <c r="K10" s="23">
        <f>C10/I10</f>
        <v>0.10290701822534742</v>
      </c>
      <c r="O10" s="28" t="s">
        <v>1</v>
      </c>
      <c r="P10" s="29"/>
      <c r="Q10" s="29">
        <v>12981</v>
      </c>
      <c r="R10" s="29">
        <v>126143</v>
      </c>
      <c r="S10" s="30"/>
    </row>
    <row r="11" spans="1:19">
      <c r="O11" s="28"/>
      <c r="P11" s="29"/>
      <c r="Q11" s="29"/>
      <c r="R11" s="29"/>
      <c r="S11" s="30"/>
    </row>
    <row r="12" spans="1:19">
      <c r="A12" s="18" t="s">
        <v>2</v>
      </c>
      <c r="C12" s="18">
        <v>20861</v>
      </c>
      <c r="E12" s="18">
        <v>47537</v>
      </c>
      <c r="G12" s="18">
        <f>E12-C12</f>
        <v>26676</v>
      </c>
      <c r="I12" s="18">
        <v>285222</v>
      </c>
      <c r="K12" s="23">
        <f>C12/I12</f>
        <v>7.3139519391912267E-2</v>
      </c>
      <c r="O12" s="28" t="s">
        <v>2</v>
      </c>
      <c r="P12" s="29"/>
      <c r="Q12" s="29">
        <v>20861</v>
      </c>
      <c r="R12" s="29">
        <v>285222</v>
      </c>
      <c r="S12" s="30"/>
    </row>
    <row r="13" spans="1:19">
      <c r="O13" s="28"/>
      <c r="P13" s="29"/>
      <c r="Q13" s="29"/>
      <c r="R13" s="29"/>
      <c r="S13" s="30"/>
    </row>
    <row r="14" spans="1:19">
      <c r="A14" s="18" t="s">
        <v>3</v>
      </c>
      <c r="C14" s="18">
        <v>29874</v>
      </c>
      <c r="E14" s="18">
        <v>45694</v>
      </c>
      <c r="G14" s="18">
        <f>E14-C14</f>
        <v>15820</v>
      </c>
      <c r="I14" s="18">
        <v>548328</v>
      </c>
      <c r="K14" s="23">
        <f>C14/I14</f>
        <v>5.448198888256664E-2</v>
      </c>
      <c r="O14" s="28" t="s">
        <v>3</v>
      </c>
      <c r="P14" s="29"/>
      <c r="Q14" s="29">
        <v>29874</v>
      </c>
      <c r="R14" s="29">
        <v>548328</v>
      </c>
      <c r="S14" s="30"/>
    </row>
    <row r="15" spans="1:19">
      <c r="O15" s="28"/>
      <c r="P15" s="29"/>
      <c r="Q15" s="29"/>
      <c r="R15" s="29"/>
      <c r="S15" s="30"/>
    </row>
    <row r="16" spans="1:19">
      <c r="A16" s="18" t="s">
        <v>79</v>
      </c>
      <c r="C16" s="21">
        <v>21549</v>
      </c>
      <c r="E16" s="21">
        <v>10476</v>
      </c>
      <c r="G16" s="21">
        <f>E16-C16</f>
        <v>-11073</v>
      </c>
      <c r="I16" s="21">
        <v>125709</v>
      </c>
      <c r="K16" s="23">
        <f>C16/I16</f>
        <v>0.17141970741951651</v>
      </c>
      <c r="O16" s="28" t="s">
        <v>79</v>
      </c>
      <c r="P16" s="29"/>
      <c r="Q16" s="33">
        <v>21549</v>
      </c>
      <c r="R16" s="33">
        <v>125709</v>
      </c>
      <c r="S16" s="30"/>
    </row>
    <row r="17" spans="1:19">
      <c r="O17" s="28"/>
      <c r="P17" s="29"/>
      <c r="Q17" s="29"/>
      <c r="R17" s="29"/>
      <c r="S17" s="30"/>
    </row>
    <row r="18" spans="1:19" ht="13.5" thickBot="1">
      <c r="A18" s="18" t="s">
        <v>40</v>
      </c>
      <c r="C18" s="22">
        <f>SUM(C10:C16)</f>
        <v>85265</v>
      </c>
      <c r="E18" s="22">
        <f>SUM(E10:E16)</f>
        <v>124731</v>
      </c>
      <c r="G18" s="22">
        <f>SUM(G10:G16)</f>
        <v>39466</v>
      </c>
      <c r="I18" s="22">
        <f>SUM(I10:I16)</f>
        <v>1085402</v>
      </c>
      <c r="K18" s="24">
        <f>C18/I18</f>
        <v>7.8556147860424058E-2</v>
      </c>
      <c r="O18"/>
      <c r="P18"/>
      <c r="Q18"/>
      <c r="R18"/>
      <c r="S18" s="30"/>
    </row>
    <row r="19" spans="1:19" ht="13.5" thickTop="1">
      <c r="O19" s="34"/>
      <c r="P19" s="33"/>
      <c r="Q19" s="33"/>
      <c r="R19" s="33"/>
      <c r="S19" s="35"/>
    </row>
    <row r="20" spans="1:19">
      <c r="O20" s="29"/>
      <c r="P20" s="29"/>
      <c r="Q20" s="29"/>
      <c r="R20" s="29"/>
      <c r="S20" s="29"/>
    </row>
    <row r="21" spans="1:19">
      <c r="O21" s="29"/>
      <c r="P21" s="29"/>
      <c r="Q21" s="29"/>
      <c r="R21" s="29"/>
      <c r="S21" s="29"/>
    </row>
    <row r="22" spans="1:19">
      <c r="O22" s="29"/>
      <c r="P22" s="29"/>
      <c r="Q22" s="29"/>
      <c r="R22" s="29"/>
      <c r="S22" s="29"/>
    </row>
    <row r="23" spans="1:19">
      <c r="O23" s="29"/>
      <c r="P23" s="29"/>
      <c r="Q23" s="29"/>
      <c r="R23" s="29"/>
      <c r="S23" s="29"/>
    </row>
    <row r="24" spans="1:19">
      <c r="O24" s="29"/>
      <c r="P24" s="29"/>
      <c r="Q24" s="29"/>
      <c r="R24" s="29"/>
      <c r="S24" s="29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8" sqref="C38"/>
    </sheetView>
  </sheetViews>
  <sheetFormatPr defaultRowHeight="12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PROGRAM</vt:lpstr>
      <vt:lpstr>ADMIN</vt:lpstr>
      <vt:lpstr>TOTAL</vt:lpstr>
      <vt:lpstr>BAR GRAPH</vt:lpstr>
      <vt:lpstr>FOOD STAMPS</vt:lpstr>
      <vt:lpstr>LEO</vt:lpstr>
      <vt:lpstr>Sheet3</vt:lpstr>
      <vt:lpstr>ADMIN!Print_Area</vt:lpstr>
      <vt:lpstr>'FOOD STAMPS'!Print_Area</vt:lpstr>
      <vt:lpstr>LEO!Print_Area</vt:lpstr>
      <vt:lpstr>PROGRAM!Print_Area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</dc:creator>
  <cp:lastModifiedBy>Kathi</cp:lastModifiedBy>
  <cp:lastPrinted>2012-09-11T14:43:14Z</cp:lastPrinted>
  <dcterms:created xsi:type="dcterms:W3CDTF">2006-08-07T14:14:58Z</dcterms:created>
  <dcterms:modified xsi:type="dcterms:W3CDTF">2012-09-11T14:46:52Z</dcterms:modified>
</cp:coreProperties>
</file>